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115" windowHeight="7755"/>
  </bookViews>
  <sheets>
    <sheet name="Salary Sheet Dec-22" sheetId="4" r:id="rId1"/>
  </sheets>
  <definedNames>
    <definedName name="_xlnm._FilterDatabase" localSheetId="0" hidden="1">'Salary Sheet Dec-22'!$A$2:$BM$27</definedName>
  </definedNames>
  <calcPr calcId="144525"/>
</workbook>
</file>

<file path=xl/calcChain.xml><?xml version="1.0" encoding="utf-8"?>
<calcChain xmlns="http://schemas.openxmlformats.org/spreadsheetml/2006/main">
  <c r="P3" i="4" l="1"/>
  <c r="T3" i="4" s="1"/>
  <c r="AJ3" i="4"/>
  <c r="AR3" i="4" s="1"/>
  <c r="AX3" i="4" s="1"/>
  <c r="AK3" i="4"/>
  <c r="AL3" i="4"/>
  <c r="AM3" i="4"/>
  <c r="AQ3" i="4" s="1"/>
  <c r="P4" i="4"/>
  <c r="T4" i="4" s="1"/>
  <c r="V4" i="4"/>
  <c r="AJ4" i="4"/>
  <c r="AK4" i="4"/>
  <c r="AL4" i="4"/>
  <c r="AQ4" i="4" s="1"/>
  <c r="AM4" i="4"/>
  <c r="P5" i="4"/>
  <c r="T5" i="4" s="1"/>
  <c r="U5" i="4"/>
  <c r="AJ5" i="4"/>
  <c r="AK5" i="4"/>
  <c r="AQ5" i="4" s="1"/>
  <c r="AL5" i="4"/>
  <c r="AM5" i="4"/>
  <c r="AR5" i="4"/>
  <c r="AX5" i="4" s="1"/>
  <c r="BF5" i="4"/>
  <c r="P6" i="4"/>
  <c r="T6" i="4"/>
  <c r="U6" i="4"/>
  <c r="Y6" i="4"/>
  <c r="AJ6" i="4"/>
  <c r="AK6" i="4"/>
  <c r="AL6" i="4"/>
  <c r="AM6" i="4"/>
  <c r="AQ6" i="4"/>
  <c r="P7" i="4"/>
  <c r="AJ7" i="4"/>
  <c r="AK7" i="4"/>
  <c r="AL7" i="4"/>
  <c r="AM7" i="4"/>
  <c r="AQ7" i="4" s="1"/>
  <c r="P8" i="4"/>
  <c r="T8" i="4" s="1"/>
  <c r="V8" i="4"/>
  <c r="AJ8" i="4"/>
  <c r="AK8" i="4"/>
  <c r="AL8" i="4"/>
  <c r="AQ8" i="4" s="1"/>
  <c r="AM8" i="4"/>
  <c r="P9" i="4"/>
  <c r="T9" i="4" s="1"/>
  <c r="Z9" i="4" s="1"/>
  <c r="U9" i="4"/>
  <c r="AJ9" i="4"/>
  <c r="AK9" i="4"/>
  <c r="AQ9" i="4" s="1"/>
  <c r="AL9" i="4"/>
  <c r="AM9" i="4"/>
  <c r="AR9" i="4"/>
  <c r="AX9" i="4" s="1"/>
  <c r="BF9" i="4"/>
  <c r="P10" i="4"/>
  <c r="T10" i="4"/>
  <c r="U10" i="4"/>
  <c r="Y10" i="4"/>
  <c r="AJ10" i="4"/>
  <c r="AK10" i="4"/>
  <c r="AL10" i="4"/>
  <c r="AM10" i="4"/>
  <c r="AQ10" i="4"/>
  <c r="P11" i="4"/>
  <c r="AJ11" i="4"/>
  <c r="AK11" i="4"/>
  <c r="AL11" i="4"/>
  <c r="P12" i="4"/>
  <c r="U12" i="4" s="1"/>
  <c r="T12" i="4"/>
  <c r="V12" i="4"/>
  <c r="Y12" i="4"/>
  <c r="AJ12" i="4"/>
  <c r="AK12" i="4"/>
  <c r="AL12" i="4"/>
  <c r="AM12" i="4"/>
  <c r="AQ12" i="4"/>
  <c r="P13" i="4"/>
  <c r="U13" i="4" s="1"/>
  <c r="AJ13" i="4"/>
  <c r="AK13" i="4"/>
  <c r="AL13" i="4"/>
  <c r="AM13" i="4"/>
  <c r="AR13" i="4"/>
  <c r="AX13" i="4" s="1"/>
  <c r="BF13" i="4"/>
  <c r="P14" i="4"/>
  <c r="T14" i="4"/>
  <c r="U14" i="4"/>
  <c r="Y14" i="4"/>
  <c r="Z14" i="4"/>
  <c r="AE14" i="4"/>
  <c r="AJ14" i="4"/>
  <c r="AK14" i="4"/>
  <c r="AQ14" i="4" s="1"/>
  <c r="AL14" i="4"/>
  <c r="BF14" i="4" s="1"/>
  <c r="AM14" i="4"/>
  <c r="P15" i="4"/>
  <c r="U15" i="4" s="1"/>
  <c r="T15" i="4"/>
  <c r="Y15" i="4"/>
  <c r="Z15" i="4"/>
  <c r="AJ15" i="4"/>
  <c r="AK15" i="4"/>
  <c r="AL15" i="4"/>
  <c r="P16" i="4"/>
  <c r="Y16" i="4" s="1"/>
  <c r="AJ16" i="4"/>
  <c r="AK16" i="4"/>
  <c r="AL16" i="4"/>
  <c r="P17" i="4"/>
  <c r="U17" i="4"/>
  <c r="AJ17" i="4"/>
  <c r="AK17" i="4"/>
  <c r="AL17" i="4"/>
  <c r="BF17" i="4" s="1"/>
  <c r="AM17" i="4"/>
  <c r="AR17" i="4"/>
  <c r="AX17" i="4" s="1"/>
  <c r="P18" i="4"/>
  <c r="T18" i="4"/>
  <c r="U18" i="4"/>
  <c r="Y18" i="4"/>
  <c r="Z18" i="4"/>
  <c r="AE18" i="4"/>
  <c r="AJ18" i="4"/>
  <c r="AK18" i="4"/>
  <c r="AQ18" i="4" s="1"/>
  <c r="AL18" i="4"/>
  <c r="BF18" i="4" s="1"/>
  <c r="AM18" i="4"/>
  <c r="AR18" i="4"/>
  <c r="AX18" i="4" s="1"/>
  <c r="P19" i="4"/>
  <c r="U19" i="4" s="1"/>
  <c r="T19" i="4"/>
  <c r="Y19" i="4"/>
  <c r="Z19" i="4"/>
  <c r="AJ19" i="4"/>
  <c r="AK19" i="4"/>
  <c r="AL19" i="4"/>
  <c r="P20" i="4"/>
  <c r="Y20" i="4" s="1"/>
  <c r="AJ20" i="4"/>
  <c r="AK20" i="4"/>
  <c r="AL20" i="4"/>
  <c r="P21" i="4"/>
  <c r="U21" i="4"/>
  <c r="AJ21" i="4"/>
  <c r="AK21" i="4"/>
  <c r="AL21" i="4"/>
  <c r="BF21" i="4" s="1"/>
  <c r="AM21" i="4"/>
  <c r="AR21" i="4"/>
  <c r="AX21" i="4" s="1"/>
  <c r="P22" i="4"/>
  <c r="T22" i="4"/>
  <c r="U22" i="4"/>
  <c r="Y22" i="4"/>
  <c r="Z22" i="4"/>
  <c r="AE22" i="4"/>
  <c r="AJ22" i="4"/>
  <c r="AK22" i="4"/>
  <c r="AQ22" i="4" s="1"/>
  <c r="AL22" i="4"/>
  <c r="BF22" i="4" s="1"/>
  <c r="AM22" i="4"/>
  <c r="AR22" i="4"/>
  <c r="AX22" i="4" s="1"/>
  <c r="P23" i="4"/>
  <c r="U23" i="4" s="1"/>
  <c r="T23" i="4"/>
  <c r="Y23" i="4"/>
  <c r="Z23" i="4"/>
  <c r="AJ23" i="4"/>
  <c r="AK23" i="4"/>
  <c r="AL23" i="4"/>
  <c r="P24" i="4"/>
  <c r="Y24" i="4" s="1"/>
  <c r="AJ24" i="4"/>
  <c r="AK24" i="4"/>
  <c r="AL24" i="4"/>
  <c r="P25" i="4"/>
  <c r="AM25" i="4" s="1"/>
  <c r="AJ25" i="4"/>
  <c r="AK25" i="4"/>
  <c r="AL25" i="4"/>
  <c r="P26" i="4"/>
  <c r="T26" i="4"/>
  <c r="U26" i="4"/>
  <c r="V26" i="4"/>
  <c r="Y26" i="4"/>
  <c r="AJ26" i="4"/>
  <c r="AK26" i="4"/>
  <c r="AL26" i="4"/>
  <c r="AQ26" i="4" s="1"/>
  <c r="AM26" i="4"/>
  <c r="M27" i="4"/>
  <c r="N27" i="4"/>
  <c r="O27" i="4"/>
  <c r="Q27" i="4"/>
  <c r="R27" i="4"/>
  <c r="S27" i="4"/>
  <c r="W27" i="4"/>
  <c r="AA27" i="4"/>
  <c r="AB27" i="4"/>
  <c r="AC27" i="4"/>
  <c r="AD27" i="4"/>
  <c r="AG27" i="4"/>
  <c r="AH27" i="4"/>
  <c r="AI27" i="4"/>
  <c r="AN27" i="4"/>
  <c r="AO27" i="4"/>
  <c r="AP27" i="4"/>
  <c r="AS27" i="4"/>
  <c r="AT27" i="4"/>
  <c r="AU27" i="4"/>
  <c r="AV27" i="4"/>
  <c r="AW27" i="4"/>
  <c r="AY27" i="4"/>
  <c r="BA27" i="4"/>
  <c r="BB27" i="4"/>
  <c r="BC27" i="4"/>
  <c r="BD27" i="4"/>
  <c r="BG27" i="4"/>
  <c r="BH27" i="4"/>
  <c r="BI27" i="4"/>
  <c r="BF25" i="4" l="1"/>
  <c r="AR25" i="4"/>
  <c r="AX25" i="4" s="1"/>
  <c r="AR26" i="4"/>
  <c r="AX26" i="4" s="1"/>
  <c r="BE26" i="4" s="1"/>
  <c r="BM26" i="4" s="1"/>
  <c r="X26" i="4"/>
  <c r="V23" i="4"/>
  <c r="X23" i="4" s="1"/>
  <c r="AF23" i="4"/>
  <c r="AZ23" i="4" s="1"/>
  <c r="V19" i="4"/>
  <c r="X19" i="4"/>
  <c r="V15" i="4"/>
  <c r="X15" i="4"/>
  <c r="U24" i="4"/>
  <c r="T24" i="4"/>
  <c r="AM24" i="4"/>
  <c r="AR24" i="4" s="1"/>
  <c r="AX24" i="4" s="1"/>
  <c r="U20" i="4"/>
  <c r="T20" i="4"/>
  <c r="AM20" i="4"/>
  <c r="AQ20" i="4" s="1"/>
  <c r="U16" i="4"/>
  <c r="T16" i="4"/>
  <c r="P27" i="4"/>
  <c r="AM16" i="4"/>
  <c r="AQ16" i="4" s="1"/>
  <c r="BJ14" i="4"/>
  <c r="AQ25" i="4"/>
  <c r="T25" i="4"/>
  <c r="Y25" i="4"/>
  <c r="U25" i="4"/>
  <c r="AR6" i="4"/>
  <c r="AX6" i="4" s="1"/>
  <c r="BF6" i="4"/>
  <c r="AL27" i="4"/>
  <c r="BF26" i="4"/>
  <c r="Z26" i="4"/>
  <c r="AE26" i="4" s="1"/>
  <c r="AF26" i="4" s="1"/>
  <c r="AZ26" i="4" s="1"/>
  <c r="BJ26" i="4" s="1"/>
  <c r="AE23" i="4"/>
  <c r="AF22" i="4"/>
  <c r="AZ22" i="4" s="1"/>
  <c r="BE22" i="4" s="1"/>
  <c r="BM22" i="4" s="1"/>
  <c r="AR20" i="4"/>
  <c r="AX20" i="4" s="1"/>
  <c r="BF20" i="4"/>
  <c r="AE19" i="4"/>
  <c r="AF19" i="4" s="1"/>
  <c r="AZ19" i="4" s="1"/>
  <c r="X18" i="4"/>
  <c r="AF18" i="4"/>
  <c r="AZ18" i="4" s="1"/>
  <c r="BJ18" i="4" s="1"/>
  <c r="BF16" i="4"/>
  <c r="AE15" i="4"/>
  <c r="AF15" i="4" s="1"/>
  <c r="AZ15" i="4" s="1"/>
  <c r="X14" i="4"/>
  <c r="AF14" i="4"/>
  <c r="AZ14" i="4" s="1"/>
  <c r="AR12" i="4"/>
  <c r="AX12" i="4" s="1"/>
  <c r="BF12" i="4"/>
  <c r="X12" i="4"/>
  <c r="Z12" i="4"/>
  <c r="AE12" i="4" s="1"/>
  <c r="AF12" i="4" s="1"/>
  <c r="AZ12" i="4" s="1"/>
  <c r="AQ11" i="4"/>
  <c r="T11" i="4"/>
  <c r="Y11" i="4"/>
  <c r="U11" i="4"/>
  <c r="X8" i="4"/>
  <c r="Z8" i="4"/>
  <c r="V5" i="4"/>
  <c r="X5" i="4"/>
  <c r="AR14" i="4"/>
  <c r="AX14" i="4" s="1"/>
  <c r="BE14" i="4" s="1"/>
  <c r="BM14" i="4" s="1"/>
  <c r="Z10" i="4"/>
  <c r="AE10" i="4" s="1"/>
  <c r="AF10" i="4" s="1"/>
  <c r="AZ10" i="4" s="1"/>
  <c r="BJ10" i="4" s="1"/>
  <c r="V10" i="4"/>
  <c r="X10" i="4" s="1"/>
  <c r="AR8" i="4"/>
  <c r="AX8" i="4" s="1"/>
  <c r="T7" i="4"/>
  <c r="Y7" i="4"/>
  <c r="U7" i="4"/>
  <c r="X4" i="4"/>
  <c r="Z4" i="4"/>
  <c r="V9" i="4"/>
  <c r="X9" i="4"/>
  <c r="AK27" i="4"/>
  <c r="AJ27" i="4"/>
  <c r="AM23" i="4"/>
  <c r="V22" i="4"/>
  <c r="X22" i="4" s="1"/>
  <c r="AQ21" i="4"/>
  <c r="T21" i="4"/>
  <c r="Y21" i="4"/>
  <c r="AM19" i="4"/>
  <c r="AR19" i="4" s="1"/>
  <c r="AX19" i="4" s="1"/>
  <c r="V18" i="4"/>
  <c r="AQ17" i="4"/>
  <c r="T17" i="4"/>
  <c r="Y17" i="4"/>
  <c r="AM15" i="4"/>
  <c r="V14" i="4"/>
  <c r="AQ13" i="4"/>
  <c r="T13" i="4"/>
  <c r="Y13" i="4"/>
  <c r="AM11" i="4"/>
  <c r="AR10" i="4"/>
  <c r="AX10" i="4" s="1"/>
  <c r="BE10" i="4" s="1"/>
  <c r="BM10" i="4" s="1"/>
  <c r="BF10" i="4"/>
  <c r="AR7" i="4"/>
  <c r="AX7" i="4" s="1"/>
  <c r="Z6" i="4"/>
  <c r="AE6" i="4" s="1"/>
  <c r="AF6" i="4" s="1"/>
  <c r="AZ6" i="4" s="1"/>
  <c r="V6" i="4"/>
  <c r="X6" i="4"/>
  <c r="Z5" i="4"/>
  <c r="AR4" i="4"/>
  <c r="AX4" i="4" s="1"/>
  <c r="Z3" i="4"/>
  <c r="V3" i="4"/>
  <c r="Y9" i="4"/>
  <c r="AE9" i="4" s="1"/>
  <c r="AF9" i="4" s="1"/>
  <c r="AZ9" i="4" s="1"/>
  <c r="BF8" i="4"/>
  <c r="U8" i="4"/>
  <c r="Y5" i="4"/>
  <c r="BF4" i="4"/>
  <c r="U4" i="4"/>
  <c r="Y8" i="4"/>
  <c r="AE8" i="4" s="1"/>
  <c r="AF8" i="4" s="1"/>
  <c r="AZ8" i="4" s="1"/>
  <c r="BJ8" i="4" s="1"/>
  <c r="BF7" i="4"/>
  <c r="Y4" i="4"/>
  <c r="AE4" i="4" s="1"/>
  <c r="AF4" i="4" s="1"/>
  <c r="AZ4" i="4" s="1"/>
  <c r="BJ4" i="4" s="1"/>
  <c r="BF3" i="4"/>
  <c r="U3" i="4"/>
  <c r="Y3" i="4"/>
  <c r="BE6" i="4" l="1"/>
  <c r="BM6" i="4" s="1"/>
  <c r="BJ6" i="4"/>
  <c r="BE9" i="4"/>
  <c r="BM9" i="4" s="1"/>
  <c r="BJ9" i="4"/>
  <c r="BE8" i="4"/>
  <c r="BM8" i="4" s="1"/>
  <c r="BJ12" i="4"/>
  <c r="BE12" i="4"/>
  <c r="BM12" i="4" s="1"/>
  <c r="Z11" i="4"/>
  <c r="V11" i="4"/>
  <c r="X11" i="4" s="1"/>
  <c r="AE21" i="4"/>
  <c r="AF21" i="4" s="1"/>
  <c r="AZ21" i="4" s="1"/>
  <c r="AQ23" i="4"/>
  <c r="BF23" i="4"/>
  <c r="BF11" i="4"/>
  <c r="AR11" i="4"/>
  <c r="AX11" i="4" s="1"/>
  <c r="AX27" i="4" s="1"/>
  <c r="AM27" i="4"/>
  <c r="Z21" i="4"/>
  <c r="V21" i="4"/>
  <c r="X21" i="4"/>
  <c r="AR23" i="4"/>
  <c r="AX23" i="4" s="1"/>
  <c r="BJ16" i="4"/>
  <c r="BE18" i="4"/>
  <c r="BM18" i="4" s="1"/>
  <c r="Z13" i="4"/>
  <c r="V13" i="4"/>
  <c r="AF13" i="4"/>
  <c r="AZ13" i="4" s="1"/>
  <c r="BE13" i="4" s="1"/>
  <c r="BM13" i="4" s="1"/>
  <c r="X13" i="4"/>
  <c r="AQ19" i="4"/>
  <c r="BF19" i="4"/>
  <c r="AR27" i="4"/>
  <c r="Z7" i="4"/>
  <c r="Z27" i="4" s="1"/>
  <c r="V7" i="4"/>
  <c r="V27" i="4" s="1"/>
  <c r="T27" i="4"/>
  <c r="X7" i="4"/>
  <c r="AE3" i="4"/>
  <c r="Y27" i="4"/>
  <c r="AE5" i="4"/>
  <c r="AF5" i="4" s="1"/>
  <c r="AZ5" i="4" s="1"/>
  <c r="Z17" i="4"/>
  <c r="AE17" i="4" s="1"/>
  <c r="AF17" i="4" s="1"/>
  <c r="AZ17" i="4" s="1"/>
  <c r="V17" i="4"/>
  <c r="X17" i="4" s="1"/>
  <c r="U27" i="4"/>
  <c r="X3" i="4"/>
  <c r="BF27" i="4"/>
  <c r="AE13" i="4"/>
  <c r="BF15" i="4"/>
  <c r="AR15" i="4"/>
  <c r="AX15" i="4" s="1"/>
  <c r="AE7" i="4"/>
  <c r="AF7" i="4" s="1"/>
  <c r="AZ7" i="4" s="1"/>
  <c r="BE4" i="4"/>
  <c r="BM4" i="4" s="1"/>
  <c r="AE11" i="4"/>
  <c r="AF11" i="4" s="1"/>
  <c r="AZ11" i="4" s="1"/>
  <c r="AR16" i="4"/>
  <c r="AX16" i="4" s="1"/>
  <c r="BE16" i="4" s="1"/>
  <c r="BM16" i="4" s="1"/>
  <c r="Z25" i="4"/>
  <c r="AE25" i="4" s="1"/>
  <c r="AF25" i="4" s="1"/>
  <c r="AZ25" i="4" s="1"/>
  <c r="V25" i="4"/>
  <c r="X25" i="4"/>
  <c r="Z24" i="4"/>
  <c r="AE24" i="4" s="1"/>
  <c r="AF24" i="4" s="1"/>
  <c r="AZ24" i="4" s="1"/>
  <c r="V24" i="4"/>
  <c r="X24" i="4"/>
  <c r="AQ24" i="4"/>
  <c r="BF24" i="4"/>
  <c r="BJ22" i="4"/>
  <c r="Z16" i="4"/>
  <c r="AE16" i="4" s="1"/>
  <c r="V16" i="4"/>
  <c r="AF16" i="4"/>
  <c r="AZ16" i="4" s="1"/>
  <c r="X16" i="4"/>
  <c r="Z20" i="4"/>
  <c r="AE20" i="4" s="1"/>
  <c r="V20" i="4"/>
  <c r="AF20" i="4"/>
  <c r="AZ20" i="4" s="1"/>
  <c r="BE20" i="4" s="1"/>
  <c r="BM20" i="4" s="1"/>
  <c r="X20" i="4"/>
  <c r="AQ15" i="4"/>
  <c r="BE25" i="4" l="1"/>
  <c r="BM25" i="4" s="1"/>
  <c r="BJ25" i="4"/>
  <c r="BJ17" i="4"/>
  <c r="BE17" i="4"/>
  <c r="BM17" i="4" s="1"/>
  <c r="BJ11" i="4"/>
  <c r="BE11" i="4"/>
  <c r="BM11" i="4" s="1"/>
  <c r="BJ21" i="4"/>
  <c r="BE21" i="4"/>
  <c r="BM21" i="4" s="1"/>
  <c r="BJ7" i="4"/>
  <c r="BE7" i="4"/>
  <c r="BM7" i="4" s="1"/>
  <c r="BE5" i="4"/>
  <c r="BM5" i="4" s="1"/>
  <c r="BJ5" i="4"/>
  <c r="BJ20" i="4"/>
  <c r="X27" i="4"/>
  <c r="BJ13" i="4"/>
  <c r="AF3" i="4"/>
  <c r="AE27" i="4"/>
  <c r="BJ19" i="4"/>
  <c r="BE19" i="4"/>
  <c r="BM19" i="4" s="1"/>
  <c r="BJ24" i="4"/>
  <c r="BE24" i="4"/>
  <c r="BM24" i="4" s="1"/>
  <c r="BJ15" i="4"/>
  <c r="BE15" i="4"/>
  <c r="BM15" i="4" s="1"/>
  <c r="AQ27" i="4"/>
  <c r="BJ23" i="4"/>
  <c r="BE23" i="4"/>
  <c r="BM23" i="4" s="1"/>
  <c r="AF27" i="4" l="1"/>
  <c r="AZ3" i="4"/>
  <c r="AZ27" i="4" l="1"/>
  <c r="BE3" i="4"/>
  <c r="BJ3" i="4"/>
  <c r="BJ27" i="4" s="1"/>
  <c r="BM3" i="4" l="1"/>
  <c r="BE27" i="4"/>
</calcChain>
</file>

<file path=xl/sharedStrings.xml><?xml version="1.0" encoding="utf-8"?>
<sst xmlns="http://schemas.openxmlformats.org/spreadsheetml/2006/main" count="240" uniqueCount="162">
  <si>
    <t>Total</t>
  </si>
  <si>
    <t>New Joining Dec-22</t>
  </si>
  <si>
    <t>Delhi</t>
  </si>
  <si>
    <t>DE Coach</t>
  </si>
  <si>
    <t>SBIN0007753</t>
  </si>
  <si>
    <t>31576080424</t>
  </si>
  <si>
    <t>Deepak Baliyan</t>
  </si>
  <si>
    <t>MR06798</t>
  </si>
  <si>
    <t>Executive-Onboarding</t>
  </si>
  <si>
    <t>SBIN0001785</t>
  </si>
  <si>
    <t>34512908418</t>
  </si>
  <si>
    <t>Savita</t>
  </si>
  <si>
    <t>MR06584</t>
  </si>
  <si>
    <t>Executive-Onbaording</t>
  </si>
  <si>
    <t>SBIN0051187</t>
  </si>
  <si>
    <t>65159349355</t>
  </si>
  <si>
    <t>Ajit Kumar Gaud</t>
  </si>
  <si>
    <t>MR06565</t>
  </si>
  <si>
    <t>HDFC0000929</t>
  </si>
  <si>
    <t>50100230227112</t>
  </si>
  <si>
    <t>Kamal Arora</t>
  </si>
  <si>
    <t>MR06564</t>
  </si>
  <si>
    <t>Abscond from 07th Dec 2022</t>
  </si>
  <si>
    <t>Team Lead</t>
  </si>
  <si>
    <t>IDFB0020151</t>
  </si>
  <si>
    <t>10005848928</t>
  </si>
  <si>
    <t>Rohit Yadav</t>
  </si>
  <si>
    <t>MR06101</t>
  </si>
  <si>
    <t>HDFC0000331</t>
  </si>
  <si>
    <t>50100353380222</t>
  </si>
  <si>
    <t>Pradeep Chauhan</t>
  </si>
  <si>
    <t>MR05989</t>
  </si>
  <si>
    <t>BDBL0001883</t>
  </si>
  <si>
    <t>50170013742699</t>
  </si>
  <si>
    <t>Ravi Pawar</t>
  </si>
  <si>
    <t>MR05988</t>
  </si>
  <si>
    <t>ICIC0000066</t>
  </si>
  <si>
    <t>006601033449</t>
  </si>
  <si>
    <t>Prince</t>
  </si>
  <si>
    <t>MR05974</t>
  </si>
  <si>
    <t>SBIN0002421</t>
  </si>
  <si>
    <t>32073718780</t>
  </si>
  <si>
    <t>Sahil</t>
  </si>
  <si>
    <t>MR05398</t>
  </si>
  <si>
    <t>SBIN0005311</t>
  </si>
  <si>
    <t>35035124788</t>
  </si>
  <si>
    <t>Rituraj Jangid</t>
  </si>
  <si>
    <t>MR05396</t>
  </si>
  <si>
    <t>HDFC0003756</t>
  </si>
  <si>
    <t>50100458300155</t>
  </si>
  <si>
    <t>Sumit Kumar</t>
  </si>
  <si>
    <t>MR05397</t>
  </si>
  <si>
    <t>ICIC0006614</t>
  </si>
  <si>
    <t>661401565204</t>
  </si>
  <si>
    <t>Shashivendra Kumar</t>
  </si>
  <si>
    <t>MR05395</t>
  </si>
  <si>
    <t>PUNB0040600</t>
  </si>
  <si>
    <t>0406000101411099</t>
  </si>
  <si>
    <t>Sandeep</t>
  </si>
  <si>
    <t>MR05393</t>
  </si>
  <si>
    <t>SBIN0004386</t>
  </si>
  <si>
    <t>20250235618</t>
  </si>
  <si>
    <t>Nitish Kumar</t>
  </si>
  <si>
    <t>MR05394</t>
  </si>
  <si>
    <t>HDFC0000572</t>
  </si>
  <si>
    <t>50100259677391</t>
  </si>
  <si>
    <t>Gaurav Kumar</t>
  </si>
  <si>
    <t>MR05381</t>
  </si>
  <si>
    <t>BARB0TRDSUL</t>
  </si>
  <si>
    <t>21170100098669</t>
  </si>
  <si>
    <t>Rahul Raniwal</t>
  </si>
  <si>
    <t>MR05030</t>
  </si>
  <si>
    <t>CNRB0002925</t>
  </si>
  <si>
    <t>2925101022559</t>
  </si>
  <si>
    <t>Pinki</t>
  </si>
  <si>
    <t>MR05029</t>
  </si>
  <si>
    <t>SBIN0004841</t>
  </si>
  <si>
    <t>32741663661</t>
  </si>
  <si>
    <t>Neha</t>
  </si>
  <si>
    <t>MR05028</t>
  </si>
  <si>
    <t>UBIN0916048</t>
  </si>
  <si>
    <t>520101051670433</t>
  </si>
  <si>
    <t>Dharmendra Kumar</t>
  </si>
  <si>
    <t>MR05026</t>
  </si>
  <si>
    <t>Senior Executive - Onboarding</t>
  </si>
  <si>
    <t>IDIB000M554</t>
  </si>
  <si>
    <t>50283618704</t>
  </si>
  <si>
    <t>Yatin Khanna</t>
  </si>
  <si>
    <t>MR04643</t>
  </si>
  <si>
    <t>CNRB0003413</t>
  </si>
  <si>
    <t>3413101002575</t>
  </si>
  <si>
    <t>Pardeep Sharma</t>
  </si>
  <si>
    <t>MR04646</t>
  </si>
  <si>
    <t>ICIC0000037</t>
  </si>
  <si>
    <t>003701555425</t>
  </si>
  <si>
    <t>Vishesh Kumar Mishra</t>
  </si>
  <si>
    <t>MR03856</t>
  </si>
  <si>
    <t>DBSS0IN0811</t>
  </si>
  <si>
    <t>881024917902</t>
  </si>
  <si>
    <t>Himanshu Rohilla</t>
  </si>
  <si>
    <t>MR03858</t>
  </si>
  <si>
    <t>HDFC0000485</t>
  </si>
  <si>
    <t>50100239724366</t>
  </si>
  <si>
    <t>Kunal</t>
  </si>
  <si>
    <t>MR03855</t>
  </si>
  <si>
    <t>Salary</t>
  </si>
  <si>
    <t>OA</t>
  </si>
  <si>
    <t>Remarks</t>
  </si>
  <si>
    <t>CTC</t>
  </si>
  <si>
    <t>LWF</t>
  </si>
  <si>
    <t>Stat. Bonus</t>
  </si>
  <si>
    <t>Employer ESIC @ 3.25%</t>
  </si>
  <si>
    <t>Employer PF @ 13%</t>
  </si>
  <si>
    <t>Net Take Home</t>
  </si>
  <si>
    <t>Food Allowance</t>
  </si>
  <si>
    <t>Fuel Allowance</t>
  </si>
  <si>
    <t>Mobile Exp</t>
  </si>
  <si>
    <t>Other Earnings</t>
  </si>
  <si>
    <t>Arrear Days</t>
  </si>
  <si>
    <t xml:space="preserve">No of Extra Pay days </t>
  </si>
  <si>
    <t>Total Deduction</t>
  </si>
  <si>
    <t>LWF-EE</t>
  </si>
  <si>
    <t>Deduction from Client</t>
  </si>
  <si>
    <t>Income Tax</t>
  </si>
  <si>
    <t>PT</t>
  </si>
  <si>
    <t>Employee ESIC @ 0.75%</t>
  </si>
  <si>
    <t>Employee PF @ 12%</t>
  </si>
  <si>
    <t>Total Earnings(Gross)</t>
  </si>
  <si>
    <t>Statutory Bonus F</t>
  </si>
  <si>
    <t>Special Allowance</t>
  </si>
  <si>
    <t>Medical Reimbursement</t>
  </si>
  <si>
    <t>Statutory Bonus @ 8.33%</t>
  </si>
  <si>
    <t>Conveyance</t>
  </si>
  <si>
    <t>Earn HRA</t>
  </si>
  <si>
    <t>Earn Basic</t>
  </si>
  <si>
    <t>LOP</t>
  </si>
  <si>
    <t>Paid Days</t>
  </si>
  <si>
    <t>Month Days</t>
  </si>
  <si>
    <t>Deduction from client</t>
  </si>
  <si>
    <t>Gross Salary</t>
  </si>
  <si>
    <t>HRA</t>
  </si>
  <si>
    <t>Basic + DA</t>
  </si>
  <si>
    <t>State</t>
  </si>
  <si>
    <t>Location</t>
  </si>
  <si>
    <t>DOL</t>
  </si>
  <si>
    <t>Designation</t>
  </si>
  <si>
    <t>Nth</t>
  </si>
  <si>
    <t>Contract End Date</t>
  </si>
  <si>
    <t>Doj</t>
  </si>
  <si>
    <t>Ifsc Code</t>
  </si>
  <si>
    <t>Acc No</t>
  </si>
  <si>
    <t>Emp.Name</t>
  </si>
  <si>
    <t>Emp Code</t>
  </si>
  <si>
    <t>S.No.</t>
  </si>
  <si>
    <t>Actual Earned</t>
  </si>
  <si>
    <t>Actual Standard</t>
  </si>
  <si>
    <t xml:space="preserve"> </t>
  </si>
  <si>
    <t>Malviya Nagar</t>
  </si>
  <si>
    <t>Tilak Nagar</t>
  </si>
  <si>
    <t>Jhandewalan</t>
  </si>
  <si>
    <t>Gurgaon</t>
  </si>
  <si>
    <t>Laxmi Nagar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</si>
</sst>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[$-F800]dddd\,\ mmmm\ dd\,\ yyyy"/>
    <numFmt numFmtId="167" formatCode="[$-409]d\-mmm\-yy;@"/>
    <numFmt numFmtId="168" formatCode="dd/mmm/yyyy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1"/>
      <color theme="1"/>
      <name val="Cambria"/>
      <family val="1"/>
    </font>
    <font>
      <b/>
      <sz val="10"/>
      <color rgb="FF222222"/>
      <name val="Calibri"/>
      <family val="2"/>
      <scheme val="minor"/>
    </font>
    <font>
      <b/>
      <sz val="9"/>
      <color theme="1"/>
      <name val="Cambria"/>
      <family val="1"/>
      <scheme val="major"/>
    </font>
    <font>
      <b/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name val="Zurich BT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0"/>
      <color rgb="FF000000"/>
      <name val="Calibri"/>
      <scheme val="minor"/>
    </font>
    <font>
      <b/>
      <sz val="22"/>
      <color theme="3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3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7" fillId="0" borderId="0"/>
    <xf numFmtId="0" fontId="7" fillId="0" borderId="0"/>
    <xf numFmtId="0" fontId="1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7" fillId="0" borderId="0"/>
    <xf numFmtId="0" fontId="7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6" fillId="0" borderId="0"/>
    <xf numFmtId="0" fontId="16" fillId="0" borderId="0"/>
    <xf numFmtId="0" fontId="13" fillId="0" borderId="0"/>
    <xf numFmtId="0" fontId="18" fillId="0" borderId="0"/>
    <xf numFmtId="0" fontId="18" fillId="0" borderId="0"/>
    <xf numFmtId="0" fontId="19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8" fontId="20" fillId="0" borderId="0" applyFont="0" applyFill="0" applyBorder="0" applyAlignment="0">
      <alignment vertical="center"/>
    </xf>
    <xf numFmtId="0" fontId="6" fillId="0" borderId="0"/>
  </cellStyleXfs>
  <cellXfs count="47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center"/>
    </xf>
    <xf numFmtId="0" fontId="1" fillId="2" borderId="0" xfId="1" applyFill="1" applyAlignment="1">
      <alignment horizontal="center"/>
    </xf>
    <xf numFmtId="0" fontId="1" fillId="0" borderId="0" xfId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" fontId="1" fillId="0" borderId="0" xfId="1" applyNumberFormat="1"/>
    <xf numFmtId="1" fontId="1" fillId="0" borderId="0" xfId="1" applyNumberFormat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165" fontId="6" fillId="0" borderId="1" xfId="3" applyNumberFormat="1" applyFont="1" applyFill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6" fontId="1" fillId="0" borderId="1" xfId="1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8" fillId="0" borderId="1" xfId="4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5" fontId="1" fillId="3" borderId="1" xfId="1" applyNumberFormat="1" applyFill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1" fontId="10" fillId="0" borderId="1" xfId="1" applyNumberFormat="1" applyFont="1" applyBorder="1" applyAlignment="1">
      <alignment horizontal="center" vertical="top" wrapText="1"/>
    </xf>
    <xf numFmtId="165" fontId="10" fillId="0" borderId="1" xfId="2" applyNumberFormat="1" applyFont="1" applyFill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1" fontId="11" fillId="0" borderId="1" xfId="1" applyNumberFormat="1" applyFont="1" applyBorder="1" applyAlignment="1">
      <alignment horizontal="center" vertical="top"/>
    </xf>
    <xf numFmtId="0" fontId="11" fillId="0" borderId="1" xfId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/>
    <xf numFmtId="165" fontId="4" fillId="0" borderId="1" xfId="2" applyNumberFormat="1" applyFont="1" applyFill="1" applyBorder="1" applyAlignment="1"/>
    <xf numFmtId="0" fontId="4" fillId="0" borderId="1" xfId="1" applyFont="1" applyBorder="1" applyAlignment="1">
      <alignment horizontal="center"/>
    </xf>
  </cellXfs>
  <cellStyles count="93">
    <cellStyle name="=C:\WINNT\SYSTEM32\COMMAND.COM" xfId="5"/>
    <cellStyle name="=C:\WINNT\SYSTEM32\COMMAND.COM 10" xfId="6"/>
    <cellStyle name="=C:\WINNT\SYSTEM32\COMMAND.COM 2" xfId="7"/>
    <cellStyle name="=C:\WINNT\SYSTEM32\COMMAND.COM_SALARY OUTSOURCING FEBRUARY'09" xfId="8"/>
    <cellStyle name="Comma 10" xfId="9"/>
    <cellStyle name="Comma 11" xfId="10"/>
    <cellStyle name="Comma 12" xfId="11"/>
    <cellStyle name="Comma 2" xfId="2"/>
    <cellStyle name="Comma 2 2" xfId="12"/>
    <cellStyle name="Comma 2 3" xfId="13"/>
    <cellStyle name="Comma 2 4" xfId="14"/>
    <cellStyle name="Comma 2 5" xfId="15"/>
    <cellStyle name="Comma 2 6" xfId="16"/>
    <cellStyle name="Comma 2 7" xfId="17"/>
    <cellStyle name="Comma 2 8" xfId="18"/>
    <cellStyle name="Comma 2 9" xfId="19"/>
    <cellStyle name="Comma 3" xfId="3"/>
    <cellStyle name="Comma 4" xfId="20"/>
    <cellStyle name="Comma 5" xfId="21"/>
    <cellStyle name="Comma 6" xfId="22"/>
    <cellStyle name="Comma 7" xfId="23"/>
    <cellStyle name="Comma 7 2" xfId="24"/>
    <cellStyle name="Comma 8" xfId="25"/>
    <cellStyle name="Comma 9" xfId="26"/>
    <cellStyle name="Custom - Style8" xfId="27"/>
    <cellStyle name="Normal" xfId="0" builtinId="0"/>
    <cellStyle name="Normal 10" xfId="28"/>
    <cellStyle name="Normal 10 2" xfId="29"/>
    <cellStyle name="Normal 10_HCL salary Jan'12" xfId="30"/>
    <cellStyle name="Normal 11" xfId="1"/>
    <cellStyle name="Normal 11 2" xfId="31"/>
    <cellStyle name="Normal 12" xfId="32"/>
    <cellStyle name="Normal 12 2" xfId="33"/>
    <cellStyle name="Normal 12 2 2" xfId="34"/>
    <cellStyle name="Normal 12_WS Wage Sheet Dec'2012-Revised FINAL (2)" xfId="35"/>
    <cellStyle name="Normal 13" xfId="36"/>
    <cellStyle name="Normal 14" xfId="4"/>
    <cellStyle name="Normal 15" xfId="37"/>
    <cellStyle name="Normal 15 2" xfId="38"/>
    <cellStyle name="Normal 16" xfId="39"/>
    <cellStyle name="Normal 17" xfId="40"/>
    <cellStyle name="Normal 18" xfId="41"/>
    <cellStyle name="Normal 19" xfId="42"/>
    <cellStyle name="Normal 2" xfId="43"/>
    <cellStyle name="Normal 2 11" xfId="44"/>
    <cellStyle name="Normal 2 2" xfId="45"/>
    <cellStyle name="Normal 2 2 2" xfId="46"/>
    <cellStyle name="Normal 2 2 3" xfId="47"/>
    <cellStyle name="Normal 2 3" xfId="48"/>
    <cellStyle name="Normal 2 4" xfId="49"/>
    <cellStyle name="Normal 2 5" xfId="50"/>
    <cellStyle name="Normal 2 6" xfId="51"/>
    <cellStyle name="Normal 2 7" xfId="52"/>
    <cellStyle name="Normal 2_EMAIL- ATTENDANCE- NOV- HCL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64"/>
    <cellStyle name="Normal 3 2" xfId="65"/>
    <cellStyle name="Normal 3 2 2" xfId="66"/>
    <cellStyle name="Normal 3 3" xfId="67"/>
    <cellStyle name="Normal 30" xfId="68"/>
    <cellStyle name="Normal 31" xfId="69"/>
    <cellStyle name="Normal 32" xfId="70"/>
    <cellStyle name="Normal 33" xfId="71"/>
    <cellStyle name="Normal 34" xfId="72"/>
    <cellStyle name="Normal 35" xfId="73"/>
    <cellStyle name="Normal 4" xfId="74"/>
    <cellStyle name="Normal 4 2" xfId="75"/>
    <cellStyle name="Normal 4 3" xfId="76"/>
    <cellStyle name="Normal 4 4" xfId="77"/>
    <cellStyle name="Normal 40" xfId="78"/>
    <cellStyle name="Normal 5" xfId="79"/>
    <cellStyle name="Normal 51" xfId="80"/>
    <cellStyle name="Normal 6" xfId="81"/>
    <cellStyle name="Normal 6 2" xfId="82"/>
    <cellStyle name="Normal 7" xfId="83"/>
    <cellStyle name="Normal 8" xfId="84"/>
    <cellStyle name="Normal 85" xfId="85"/>
    <cellStyle name="Normal 9" xfId="86"/>
    <cellStyle name="Normal 9 2" xfId="87"/>
    <cellStyle name="Normal 9 3" xfId="88"/>
    <cellStyle name="Normal 9 4" xfId="89"/>
    <cellStyle name="Percent 2" xfId="90"/>
    <cellStyle name="Style 1" xfId="91"/>
    <cellStyle name="Style 1 10" xfId="92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0"/>
  <sheetViews>
    <sheetView tabSelected="1" topLeftCell="D1" zoomScaleNormal="100" workbookViewId="0">
      <pane ySplit="2" topLeftCell="A12" activePane="bottomLeft" state="frozen"/>
      <selection pane="bottomLeft" activeCell="J32" sqref="J32"/>
    </sheetView>
  </sheetViews>
  <sheetFormatPr defaultColWidth="9.140625" defaultRowHeight="15" customHeight="1"/>
  <cols>
    <col min="1" max="1" width="4.85546875" style="3" bestFit="1" customWidth="1"/>
    <col min="2" max="2" width="12.5703125" style="5" customWidth="1"/>
    <col min="3" max="3" width="38" style="3" bestFit="1" customWidth="1"/>
    <col min="4" max="4" width="23" style="4" customWidth="1"/>
    <col min="5" max="5" width="17.140625" style="4" customWidth="1"/>
    <col min="6" max="6" width="18" style="3" customWidth="1"/>
    <col min="7" max="7" width="25.28515625" style="3" bestFit="1" customWidth="1"/>
    <col min="8" max="8" width="15.28515625" style="3" customWidth="1"/>
    <col min="9" max="9" width="28.28515625" style="3" bestFit="1" customWidth="1"/>
    <col min="10" max="10" width="29" style="3" customWidth="1"/>
    <col min="11" max="12" width="15.28515625" style="3" customWidth="1"/>
    <col min="13" max="13" width="13.42578125" style="1" customWidth="1"/>
    <col min="14" max="14" width="9.28515625" style="1" customWidth="1"/>
    <col min="15" max="19" width="9" style="1" customWidth="1"/>
    <col min="20" max="20" width="8" style="1" customWidth="1"/>
    <col min="21" max="21" width="18.85546875" style="1" customWidth="1"/>
    <col min="22" max="22" width="15.7109375" style="1" customWidth="1"/>
    <col min="23" max="23" width="5" style="1" customWidth="1"/>
    <col min="24" max="24" width="8" style="1" customWidth="1"/>
    <col min="25" max="25" width="8.7109375" style="1" customWidth="1"/>
    <col min="26" max="26" width="21.140625" style="1" customWidth="1"/>
    <col min="27" max="27" width="7.7109375" style="1" customWidth="1"/>
    <col min="28" max="28" width="4.85546875" style="1" customWidth="1"/>
    <col min="29" max="29" width="12.7109375" style="1" customWidth="1"/>
    <col min="30" max="31" width="9" style="1" customWidth="1"/>
    <col min="32" max="32" width="8" style="2" customWidth="1"/>
    <col min="33" max="33" width="10.28515625" style="1" customWidth="1"/>
    <col min="34" max="34" width="11.7109375" style="1" customWidth="1"/>
    <col min="35" max="35" width="11.7109375" style="3" customWidth="1"/>
    <col min="36" max="36" width="8.5703125" style="1" customWidth="1"/>
    <col min="37" max="37" width="8.140625" style="1" customWidth="1"/>
    <col min="38" max="41" width="9" style="1" customWidth="1"/>
    <col min="42" max="42" width="16.42578125" style="1" customWidth="1"/>
    <col min="43" max="43" width="20.140625" style="1" customWidth="1"/>
    <col min="44" max="44" width="21.5703125" style="1" customWidth="1"/>
    <col min="45" max="46" width="8.7109375" style="1" customWidth="1"/>
    <col min="47" max="47" width="15" style="1" customWidth="1"/>
    <col min="48" max="48" width="9" style="1" customWidth="1"/>
    <col min="49" max="49" width="4.85546875" style="1" customWidth="1"/>
    <col min="50" max="50" width="9" style="1" customWidth="1"/>
    <col min="51" max="51" width="14.7109375" style="1" customWidth="1"/>
    <col min="52" max="52" width="9" style="1" customWidth="1"/>
    <col min="53" max="53" width="18" style="1" customWidth="1"/>
    <col min="54" max="54" width="13.28515625" style="1" customWidth="1"/>
    <col min="55" max="55" width="17" style="1" customWidth="1"/>
    <col min="56" max="56" width="15.28515625" style="1" customWidth="1"/>
    <col min="57" max="57" width="8" style="2" customWidth="1"/>
    <col min="58" max="58" width="12" style="1" customWidth="1"/>
    <col min="59" max="59" width="8.42578125" style="1" customWidth="1"/>
    <col min="60" max="60" width="5.7109375" style="1" customWidth="1"/>
    <col min="61" max="61" width="4.85546875" style="1" customWidth="1"/>
    <col min="62" max="62" width="9" style="1" customWidth="1"/>
    <col min="63" max="63" width="53.7109375" style="1" bestFit="1" customWidth="1"/>
    <col min="64" max="16384" width="9.140625" style="1"/>
  </cols>
  <sheetData>
    <row r="1" spans="1:67" ht="15" customHeight="1">
      <c r="A1" s="14"/>
      <c r="B1" s="43"/>
      <c r="C1" s="14"/>
      <c r="D1" s="14"/>
      <c r="E1" s="14"/>
      <c r="F1" s="14"/>
      <c r="G1" s="14"/>
      <c r="H1" s="14" t="s">
        <v>156</v>
      </c>
      <c r="I1" s="14"/>
      <c r="J1" s="14"/>
      <c r="K1" s="14"/>
      <c r="L1" s="14"/>
      <c r="M1" s="44" t="s">
        <v>155</v>
      </c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5"/>
      <c r="AC1" s="45"/>
      <c r="AD1" s="44"/>
      <c r="AE1" s="44"/>
      <c r="AF1" s="44"/>
      <c r="AG1" s="44"/>
      <c r="AH1" s="44" t="s">
        <v>154</v>
      </c>
      <c r="AI1" s="46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5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5"/>
      <c r="BJ1" s="44"/>
      <c r="BK1" s="44"/>
    </row>
    <row r="2" spans="1:67" ht="15" customHeight="1">
      <c r="A2" s="42" t="s">
        <v>153</v>
      </c>
      <c r="B2" s="43" t="s">
        <v>152</v>
      </c>
      <c r="C2" s="42" t="s">
        <v>151</v>
      </c>
      <c r="D2" s="42" t="s">
        <v>150</v>
      </c>
      <c r="E2" s="42" t="s">
        <v>149</v>
      </c>
      <c r="F2" s="42" t="s">
        <v>148</v>
      </c>
      <c r="G2" s="42" t="s">
        <v>147</v>
      </c>
      <c r="H2" s="42" t="s">
        <v>146</v>
      </c>
      <c r="I2" s="42" t="s">
        <v>145</v>
      </c>
      <c r="J2" s="42" t="s">
        <v>144</v>
      </c>
      <c r="K2" s="42" t="s">
        <v>143</v>
      </c>
      <c r="L2" s="42" t="s">
        <v>142</v>
      </c>
      <c r="M2" s="35" t="s">
        <v>141</v>
      </c>
      <c r="N2" s="35" t="s">
        <v>140</v>
      </c>
      <c r="O2" s="35" t="s">
        <v>132</v>
      </c>
      <c r="P2" s="35" t="s">
        <v>131</v>
      </c>
      <c r="Q2" s="35" t="s">
        <v>130</v>
      </c>
      <c r="R2" s="35" t="s">
        <v>129</v>
      </c>
      <c r="S2" s="35" t="s">
        <v>128</v>
      </c>
      <c r="T2" s="35" t="s">
        <v>139</v>
      </c>
      <c r="U2" s="35" t="s">
        <v>112</v>
      </c>
      <c r="V2" s="35" t="s">
        <v>111</v>
      </c>
      <c r="W2" s="35" t="s">
        <v>109</v>
      </c>
      <c r="X2" s="35" t="s">
        <v>108</v>
      </c>
      <c r="Y2" s="35" t="s">
        <v>126</v>
      </c>
      <c r="Z2" s="35" t="s">
        <v>125</v>
      </c>
      <c r="AA2" s="35" t="s">
        <v>124</v>
      </c>
      <c r="AB2" s="36" t="s">
        <v>109</v>
      </c>
      <c r="AC2" s="36" t="s">
        <v>123</v>
      </c>
      <c r="AD2" s="35" t="s">
        <v>138</v>
      </c>
      <c r="AE2" s="35" t="s">
        <v>120</v>
      </c>
      <c r="AF2" s="35" t="s">
        <v>113</v>
      </c>
      <c r="AG2" s="35" t="s">
        <v>137</v>
      </c>
      <c r="AH2" s="35" t="s">
        <v>136</v>
      </c>
      <c r="AI2" s="35" t="s">
        <v>135</v>
      </c>
      <c r="AJ2" s="35" t="s">
        <v>134</v>
      </c>
      <c r="AK2" s="35" t="s">
        <v>133</v>
      </c>
      <c r="AL2" s="35" t="s">
        <v>132</v>
      </c>
      <c r="AM2" s="35" t="s">
        <v>131</v>
      </c>
      <c r="AN2" s="41" t="s">
        <v>130</v>
      </c>
      <c r="AO2" s="41" t="s">
        <v>129</v>
      </c>
      <c r="AP2" s="41" t="s">
        <v>128</v>
      </c>
      <c r="AQ2" s="40" t="s">
        <v>127</v>
      </c>
      <c r="AR2" s="35" t="s">
        <v>126</v>
      </c>
      <c r="AS2" s="35" t="s">
        <v>125</v>
      </c>
      <c r="AT2" s="37" t="s">
        <v>124</v>
      </c>
      <c r="AU2" s="37" t="s">
        <v>123</v>
      </c>
      <c r="AV2" s="37" t="s">
        <v>122</v>
      </c>
      <c r="AW2" s="36" t="s">
        <v>121</v>
      </c>
      <c r="AX2" s="37" t="s">
        <v>120</v>
      </c>
      <c r="AY2" s="37" t="s">
        <v>119</v>
      </c>
      <c r="AZ2" s="37" t="s">
        <v>118</v>
      </c>
      <c r="BA2" s="39" t="s">
        <v>117</v>
      </c>
      <c r="BB2" s="38" t="s">
        <v>116</v>
      </c>
      <c r="BC2" s="38" t="s">
        <v>115</v>
      </c>
      <c r="BD2" s="38" t="s">
        <v>114</v>
      </c>
      <c r="BE2" s="37" t="s">
        <v>113</v>
      </c>
      <c r="BF2" s="35" t="s">
        <v>112</v>
      </c>
      <c r="BG2" s="35" t="s">
        <v>111</v>
      </c>
      <c r="BH2" s="35" t="s">
        <v>110</v>
      </c>
      <c r="BI2" s="36" t="s">
        <v>109</v>
      </c>
      <c r="BJ2" s="35" t="s">
        <v>108</v>
      </c>
      <c r="BK2" s="35" t="s">
        <v>107</v>
      </c>
      <c r="BL2" s="34" t="s">
        <v>106</v>
      </c>
      <c r="BM2" s="34" t="s">
        <v>105</v>
      </c>
    </row>
    <row r="3" spans="1:67" ht="15" customHeight="1">
      <c r="A3" s="14">
        <v>1</v>
      </c>
      <c r="B3" s="28" t="s">
        <v>104</v>
      </c>
      <c r="C3" s="22" t="s">
        <v>103</v>
      </c>
      <c r="D3" s="14" t="s">
        <v>102</v>
      </c>
      <c r="E3" s="14" t="s">
        <v>101</v>
      </c>
      <c r="F3" s="24">
        <v>44270</v>
      </c>
      <c r="G3" s="24">
        <v>44635</v>
      </c>
      <c r="H3" s="23">
        <v>22400</v>
      </c>
      <c r="I3" s="21" t="s">
        <v>8</v>
      </c>
      <c r="J3" s="17"/>
      <c r="K3" s="21" t="s">
        <v>157</v>
      </c>
      <c r="L3" s="21" t="s">
        <v>2</v>
      </c>
      <c r="M3" s="20">
        <v>20356.5</v>
      </c>
      <c r="N3" s="20">
        <v>2148.5</v>
      </c>
      <c r="O3" s="20">
        <v>0</v>
      </c>
      <c r="P3" s="19">
        <f t="shared" ref="P3:P26" si="0">M3*8.33%</f>
        <v>1695.6964499999999</v>
      </c>
      <c r="Q3" s="19">
        <v>0</v>
      </c>
      <c r="R3" s="19">
        <v>0</v>
      </c>
      <c r="S3" s="19">
        <v>0</v>
      </c>
      <c r="T3" s="12">
        <f t="shared" ref="T3:T26" si="1">SUM(M3:P3)</f>
        <v>24200.696449999999</v>
      </c>
      <c r="U3" s="12">
        <f t="shared" ref="U3:U26" si="2">IF(SUM(M3+O3+P3)&lt;=15000,SUM(M3+O3+P3)*13%,IF(SUM(M3+O3+P3)&gt;15000,1950))</f>
        <v>1950</v>
      </c>
      <c r="V3" s="12">
        <f t="shared" ref="V3:V26" si="3">IF(T3&lt;=21000,ROUND(T3*3.25%,0),0)</f>
        <v>0</v>
      </c>
      <c r="W3" s="14">
        <v>2</v>
      </c>
      <c r="X3" s="12">
        <f t="shared" ref="X3:X26" si="4">SUM(T3:W3)</f>
        <v>26152.696449999999</v>
      </c>
      <c r="Y3" s="12">
        <f t="shared" ref="Y3:Y26" si="5">IF(SUM(M3+O3+P3)&lt;=15000,SUM(M3+O3+P3)*12%,IF(SUM(M3+O3+P3)&gt;15000,1800))</f>
        <v>1800</v>
      </c>
      <c r="Z3" s="12">
        <f t="shared" ref="Z3:Z26" si="6">IF(T3&lt;=21000,ROUND(T3*0.75%,0),0)</f>
        <v>0</v>
      </c>
      <c r="AA3" s="14">
        <v>0</v>
      </c>
      <c r="AB3" s="13">
        <v>1</v>
      </c>
      <c r="AC3" s="13">
        <v>0</v>
      </c>
      <c r="AD3" s="14">
        <v>0</v>
      </c>
      <c r="AE3" s="12">
        <f t="shared" ref="AE3:AE26" si="7">SUM(Y3:AD3)</f>
        <v>1801</v>
      </c>
      <c r="AF3" s="15">
        <f t="shared" ref="AF3:AF26" si="8">T3-AE3</f>
        <v>22399.696449999999</v>
      </c>
      <c r="AG3" s="14">
        <v>31</v>
      </c>
      <c r="AH3" s="18">
        <v>31</v>
      </c>
      <c r="AI3" s="17"/>
      <c r="AJ3" s="12">
        <f t="shared" ref="AJ3:AJ26" si="9">M3*AH3/AG3</f>
        <v>20356.5</v>
      </c>
      <c r="AK3" s="12">
        <f t="shared" ref="AK3:AK26" si="10">N3*AH3/AG3</f>
        <v>2148.5</v>
      </c>
      <c r="AL3" s="12">
        <f t="shared" ref="AL3:AL26" si="11">O3*AH3/AG3</f>
        <v>0</v>
      </c>
      <c r="AM3" s="12">
        <f t="shared" ref="AM3:AM26" si="12">P3*AH3/AG3</f>
        <v>1695.6964499999999</v>
      </c>
      <c r="AN3" s="12">
        <v>0</v>
      </c>
      <c r="AO3" s="12">
        <v>0</v>
      </c>
      <c r="AP3" s="12">
        <v>0</v>
      </c>
      <c r="AQ3" s="12">
        <f t="shared" ref="AQ3:AQ26" si="13">SUM(AJ3:AP3)</f>
        <v>24200.696449999999</v>
      </c>
      <c r="AR3" s="12">
        <f t="shared" ref="AR3:AR26" si="14">IF(SUM(AJ3+AL3+AM3)&lt;=15000,SUM(AJ3+AL3+AM3)*12%,IF(SUM(AJ3+AL3+AM3)&gt;15000,1800))</f>
        <v>1800</v>
      </c>
      <c r="AS3" s="12">
        <v>0</v>
      </c>
      <c r="AT3" s="14">
        <v>0</v>
      </c>
      <c r="AU3" s="14">
        <v>0</v>
      </c>
      <c r="AV3" s="14">
        <v>0</v>
      </c>
      <c r="AW3" s="13">
        <v>0.75</v>
      </c>
      <c r="AX3" s="12">
        <f t="shared" ref="AX3:AX26" si="15">SUM(AR3:AW3)</f>
        <v>1800.75</v>
      </c>
      <c r="AY3" s="16">
        <v>0</v>
      </c>
      <c r="AZ3" s="12">
        <f t="shared" ref="AZ3:AZ26" si="16">AF3/31*AY3</f>
        <v>0</v>
      </c>
      <c r="BA3" s="12">
        <v>0</v>
      </c>
      <c r="BB3" s="12">
        <v>0</v>
      </c>
      <c r="BC3" s="12">
        <v>0</v>
      </c>
      <c r="BD3" s="12">
        <v>0</v>
      </c>
      <c r="BE3" s="15">
        <f t="shared" ref="BE3:BE26" si="17">AQ3-AX3+AZ3+BA3+BB3+BC3+BD3</f>
        <v>22399.946449999999</v>
      </c>
      <c r="BF3" s="12">
        <f t="shared" ref="BF3:BF26" si="18">IF(SUM(AJ3+AL3+AM3)&lt;=15000,SUM(AJ3+AL3+AM3)*13%,IF(SUM(AJ3+AL3+AM3)&gt;15000,1950))</f>
        <v>1950</v>
      </c>
      <c r="BG3" s="12">
        <v>0</v>
      </c>
      <c r="BH3" s="14"/>
      <c r="BI3" s="13">
        <v>2.25</v>
      </c>
      <c r="BJ3" s="12">
        <f t="shared" ref="BJ3:BJ26" si="19">AQ3+SUM(BF3:BI3)+AZ3+BA3+BB3-AV3+BC3+BD3</f>
        <v>26152.946449999999</v>
      </c>
      <c r="BK3" s="17"/>
      <c r="BL3" s="5">
        <v>1175</v>
      </c>
      <c r="BM3" s="10">
        <f t="shared" ref="BM3:BM26" si="20">BE3+BL3</f>
        <v>23574.946449999999</v>
      </c>
    </row>
    <row r="4" spans="1:67" ht="15" customHeight="1">
      <c r="A4" s="14">
        <v>2</v>
      </c>
      <c r="B4" s="28" t="s">
        <v>100</v>
      </c>
      <c r="C4" s="22" t="s">
        <v>99</v>
      </c>
      <c r="D4" s="14" t="s">
        <v>98</v>
      </c>
      <c r="E4" s="14" t="s">
        <v>97</v>
      </c>
      <c r="F4" s="24">
        <v>44272</v>
      </c>
      <c r="G4" s="24">
        <v>44637</v>
      </c>
      <c r="H4" s="23">
        <v>23600</v>
      </c>
      <c r="I4" s="21" t="s">
        <v>8</v>
      </c>
      <c r="J4" s="33">
        <v>44917</v>
      </c>
      <c r="K4" s="21" t="s">
        <v>157</v>
      </c>
      <c r="L4" s="21" t="s">
        <v>2</v>
      </c>
      <c r="M4" s="20">
        <v>20356.5</v>
      </c>
      <c r="N4" s="20">
        <v>3348.5</v>
      </c>
      <c r="O4" s="20">
        <v>0</v>
      </c>
      <c r="P4" s="19">
        <f t="shared" si="0"/>
        <v>1695.6964499999999</v>
      </c>
      <c r="Q4" s="19">
        <v>0</v>
      </c>
      <c r="R4" s="19">
        <v>0</v>
      </c>
      <c r="S4" s="19">
        <v>0</v>
      </c>
      <c r="T4" s="12">
        <f t="shared" si="1"/>
        <v>25400.696449999999</v>
      </c>
      <c r="U4" s="12">
        <f t="shared" si="2"/>
        <v>1950</v>
      </c>
      <c r="V4" s="12">
        <f t="shared" si="3"/>
        <v>0</v>
      </c>
      <c r="W4" s="14">
        <v>2</v>
      </c>
      <c r="X4" s="12">
        <f t="shared" si="4"/>
        <v>27352.696449999999</v>
      </c>
      <c r="Y4" s="12">
        <f t="shared" si="5"/>
        <v>1800</v>
      </c>
      <c r="Z4" s="12">
        <f t="shared" si="6"/>
        <v>0</v>
      </c>
      <c r="AA4" s="14">
        <v>0</v>
      </c>
      <c r="AB4" s="13">
        <v>1</v>
      </c>
      <c r="AC4" s="13">
        <v>0</v>
      </c>
      <c r="AD4" s="14">
        <v>0</v>
      </c>
      <c r="AE4" s="12">
        <f t="shared" si="7"/>
        <v>1801</v>
      </c>
      <c r="AF4" s="15">
        <f t="shared" si="8"/>
        <v>23599.696449999999</v>
      </c>
      <c r="AG4" s="14">
        <v>31</v>
      </c>
      <c r="AH4" s="18">
        <v>21</v>
      </c>
      <c r="AI4" s="17"/>
      <c r="AJ4" s="12">
        <f t="shared" si="9"/>
        <v>13789.887096774193</v>
      </c>
      <c r="AK4" s="12">
        <f t="shared" si="10"/>
        <v>2268.3387096774195</v>
      </c>
      <c r="AL4" s="12">
        <f t="shared" si="11"/>
        <v>0</v>
      </c>
      <c r="AM4" s="12">
        <f t="shared" si="12"/>
        <v>1148.6975951612903</v>
      </c>
      <c r="AN4" s="12">
        <v>0</v>
      </c>
      <c r="AO4" s="12">
        <v>0</v>
      </c>
      <c r="AP4" s="12">
        <v>0</v>
      </c>
      <c r="AQ4" s="12">
        <f t="shared" si="13"/>
        <v>17206.923401612905</v>
      </c>
      <c r="AR4" s="12">
        <f t="shared" si="14"/>
        <v>1792.630163032258</v>
      </c>
      <c r="AS4" s="12">
        <v>0</v>
      </c>
      <c r="AT4" s="14">
        <v>0</v>
      </c>
      <c r="AU4" s="14">
        <v>0</v>
      </c>
      <c r="AV4" s="14">
        <v>0</v>
      </c>
      <c r="AW4" s="13">
        <v>0.75</v>
      </c>
      <c r="AX4" s="12">
        <f t="shared" si="15"/>
        <v>1793.380163032258</v>
      </c>
      <c r="AY4" s="16">
        <v>0</v>
      </c>
      <c r="AZ4" s="12">
        <f t="shared" si="16"/>
        <v>0</v>
      </c>
      <c r="BA4" s="12">
        <v>0</v>
      </c>
      <c r="BB4" s="12">
        <v>0</v>
      </c>
      <c r="BC4" s="12">
        <v>0</v>
      </c>
      <c r="BD4" s="12">
        <v>0</v>
      </c>
      <c r="BE4" s="15">
        <f t="shared" si="17"/>
        <v>15413.543238580647</v>
      </c>
      <c r="BF4" s="12">
        <f t="shared" si="18"/>
        <v>1942.0160099516131</v>
      </c>
      <c r="BG4" s="12">
        <v>0</v>
      </c>
      <c r="BH4" s="14"/>
      <c r="BI4" s="13">
        <v>2.25</v>
      </c>
      <c r="BJ4" s="12">
        <f t="shared" si="19"/>
        <v>19151.189411564519</v>
      </c>
      <c r="BK4" s="33">
        <v>44917</v>
      </c>
      <c r="BL4" s="5">
        <v>1175</v>
      </c>
      <c r="BM4" s="10">
        <f t="shared" si="20"/>
        <v>16588.543238580649</v>
      </c>
    </row>
    <row r="5" spans="1:67" ht="15" customHeight="1">
      <c r="A5" s="14">
        <v>3</v>
      </c>
      <c r="B5" s="28" t="s">
        <v>96</v>
      </c>
      <c r="C5" s="22" t="s">
        <v>95</v>
      </c>
      <c r="D5" s="14" t="s">
        <v>94</v>
      </c>
      <c r="E5" s="14" t="s">
        <v>93</v>
      </c>
      <c r="F5" s="24">
        <v>44277</v>
      </c>
      <c r="G5" s="24">
        <v>44642</v>
      </c>
      <c r="H5" s="23">
        <v>25990</v>
      </c>
      <c r="I5" s="21" t="s">
        <v>84</v>
      </c>
      <c r="J5" s="17"/>
      <c r="K5" s="21" t="s">
        <v>158</v>
      </c>
      <c r="L5" s="21" t="s">
        <v>2</v>
      </c>
      <c r="M5" s="20">
        <v>20356.5</v>
      </c>
      <c r="N5" s="20">
        <v>4317.5</v>
      </c>
      <c r="O5" s="20">
        <v>1421</v>
      </c>
      <c r="P5" s="19">
        <f t="shared" si="0"/>
        <v>1695.6964499999999</v>
      </c>
      <c r="Q5" s="19">
        <v>0</v>
      </c>
      <c r="R5" s="19">
        <v>0</v>
      </c>
      <c r="S5" s="19">
        <v>0</v>
      </c>
      <c r="T5" s="12">
        <f t="shared" si="1"/>
        <v>27790.696449999999</v>
      </c>
      <c r="U5" s="12">
        <f t="shared" si="2"/>
        <v>1950</v>
      </c>
      <c r="V5" s="12">
        <f t="shared" si="3"/>
        <v>0</v>
      </c>
      <c r="W5" s="14">
        <v>2</v>
      </c>
      <c r="X5" s="12">
        <f t="shared" si="4"/>
        <v>29742.696449999999</v>
      </c>
      <c r="Y5" s="12">
        <f t="shared" si="5"/>
        <v>1800</v>
      </c>
      <c r="Z5" s="12">
        <f t="shared" si="6"/>
        <v>0</v>
      </c>
      <c r="AA5" s="14">
        <v>0</v>
      </c>
      <c r="AB5" s="13">
        <v>1</v>
      </c>
      <c r="AC5" s="13">
        <v>0</v>
      </c>
      <c r="AD5" s="14">
        <v>0</v>
      </c>
      <c r="AE5" s="12">
        <f t="shared" si="7"/>
        <v>1801</v>
      </c>
      <c r="AF5" s="15">
        <f t="shared" si="8"/>
        <v>25989.696449999999</v>
      </c>
      <c r="AG5" s="14">
        <v>31</v>
      </c>
      <c r="AH5" s="18">
        <v>31</v>
      </c>
      <c r="AI5" s="17"/>
      <c r="AJ5" s="12">
        <f t="shared" si="9"/>
        <v>20356.5</v>
      </c>
      <c r="AK5" s="12">
        <f t="shared" si="10"/>
        <v>4317.5</v>
      </c>
      <c r="AL5" s="12">
        <f t="shared" si="11"/>
        <v>1421</v>
      </c>
      <c r="AM5" s="12">
        <f t="shared" si="12"/>
        <v>1695.6964499999999</v>
      </c>
      <c r="AN5" s="12">
        <v>0</v>
      </c>
      <c r="AO5" s="12">
        <v>0</v>
      </c>
      <c r="AP5" s="12">
        <v>0</v>
      </c>
      <c r="AQ5" s="12">
        <f t="shared" si="13"/>
        <v>27790.696449999999</v>
      </c>
      <c r="AR5" s="12">
        <f t="shared" si="14"/>
        <v>1800</v>
      </c>
      <c r="AS5" s="12">
        <v>0</v>
      </c>
      <c r="AT5" s="14">
        <v>0</v>
      </c>
      <c r="AU5" s="14">
        <v>0</v>
      </c>
      <c r="AV5" s="14">
        <v>0</v>
      </c>
      <c r="AW5" s="13">
        <v>0.75</v>
      </c>
      <c r="AX5" s="12">
        <f t="shared" si="15"/>
        <v>1800.75</v>
      </c>
      <c r="AY5" s="16">
        <v>0</v>
      </c>
      <c r="AZ5" s="12">
        <f t="shared" si="16"/>
        <v>0</v>
      </c>
      <c r="BA5" s="12">
        <v>0</v>
      </c>
      <c r="BB5" s="12">
        <v>0</v>
      </c>
      <c r="BC5" s="12">
        <v>0</v>
      </c>
      <c r="BD5" s="12">
        <v>0</v>
      </c>
      <c r="BE5" s="15">
        <f t="shared" si="17"/>
        <v>25989.946449999999</v>
      </c>
      <c r="BF5" s="12">
        <f t="shared" si="18"/>
        <v>1950</v>
      </c>
      <c r="BG5" s="12">
        <v>0</v>
      </c>
      <c r="BH5" s="14"/>
      <c r="BI5" s="13">
        <v>2.25</v>
      </c>
      <c r="BJ5" s="12">
        <f t="shared" si="19"/>
        <v>29742.946449999999</v>
      </c>
      <c r="BK5" s="17"/>
      <c r="BL5" s="5">
        <v>1150</v>
      </c>
      <c r="BM5" s="10">
        <f t="shared" si="20"/>
        <v>27139.946449999999</v>
      </c>
    </row>
    <row r="6" spans="1:67" ht="15" customHeight="1">
      <c r="A6" s="14">
        <v>4</v>
      </c>
      <c r="B6" s="28" t="s">
        <v>92</v>
      </c>
      <c r="C6" s="22" t="s">
        <v>91</v>
      </c>
      <c r="D6" s="22" t="s">
        <v>90</v>
      </c>
      <c r="E6" s="22" t="s">
        <v>89</v>
      </c>
      <c r="F6" s="24">
        <v>44418</v>
      </c>
      <c r="G6" s="24">
        <v>44602</v>
      </c>
      <c r="H6" s="23">
        <v>29700</v>
      </c>
      <c r="I6" s="22" t="s">
        <v>84</v>
      </c>
      <c r="J6" s="17"/>
      <c r="K6" s="21" t="s">
        <v>159</v>
      </c>
      <c r="L6" s="21" t="s">
        <v>2</v>
      </c>
      <c r="M6" s="20">
        <v>20356.5</v>
      </c>
      <c r="N6" s="20">
        <v>9448.5</v>
      </c>
      <c r="O6" s="20">
        <v>0</v>
      </c>
      <c r="P6" s="19">
        <f t="shared" si="0"/>
        <v>1695.6964499999999</v>
      </c>
      <c r="Q6" s="19">
        <v>0</v>
      </c>
      <c r="R6" s="19">
        <v>0</v>
      </c>
      <c r="S6" s="19">
        <v>0</v>
      </c>
      <c r="T6" s="12">
        <f t="shared" si="1"/>
        <v>31500.696449999999</v>
      </c>
      <c r="U6" s="12">
        <f t="shared" si="2"/>
        <v>1950</v>
      </c>
      <c r="V6" s="12">
        <f t="shared" si="3"/>
        <v>0</v>
      </c>
      <c r="W6" s="14">
        <v>2</v>
      </c>
      <c r="X6" s="12">
        <f t="shared" si="4"/>
        <v>33452.696450000003</v>
      </c>
      <c r="Y6" s="12">
        <f t="shared" si="5"/>
        <v>1800</v>
      </c>
      <c r="Z6" s="12">
        <f t="shared" si="6"/>
        <v>0</v>
      </c>
      <c r="AA6" s="14">
        <v>0</v>
      </c>
      <c r="AB6" s="13">
        <v>1</v>
      </c>
      <c r="AC6" s="13">
        <v>0</v>
      </c>
      <c r="AD6" s="14">
        <v>0</v>
      </c>
      <c r="AE6" s="12">
        <f t="shared" si="7"/>
        <v>1801</v>
      </c>
      <c r="AF6" s="15">
        <f t="shared" si="8"/>
        <v>29699.696449999999</v>
      </c>
      <c r="AG6" s="14">
        <v>31</v>
      </c>
      <c r="AH6" s="18">
        <v>31</v>
      </c>
      <c r="AI6" s="17"/>
      <c r="AJ6" s="12">
        <f t="shared" si="9"/>
        <v>20356.5</v>
      </c>
      <c r="AK6" s="12">
        <f t="shared" si="10"/>
        <v>9448.5</v>
      </c>
      <c r="AL6" s="12">
        <f t="shared" si="11"/>
        <v>0</v>
      </c>
      <c r="AM6" s="12">
        <f t="shared" si="12"/>
        <v>1695.6964499999999</v>
      </c>
      <c r="AN6" s="12">
        <v>0</v>
      </c>
      <c r="AO6" s="12">
        <v>0</v>
      </c>
      <c r="AP6" s="12">
        <v>0</v>
      </c>
      <c r="AQ6" s="12">
        <f t="shared" si="13"/>
        <v>31500.696449999999</v>
      </c>
      <c r="AR6" s="12">
        <f t="shared" si="14"/>
        <v>1800</v>
      </c>
      <c r="AS6" s="12">
        <v>0</v>
      </c>
      <c r="AT6" s="14">
        <v>0</v>
      </c>
      <c r="AU6" s="14">
        <v>0</v>
      </c>
      <c r="AV6" s="14">
        <v>0</v>
      </c>
      <c r="AW6" s="13">
        <v>0.75</v>
      </c>
      <c r="AX6" s="12">
        <f t="shared" si="15"/>
        <v>1800.75</v>
      </c>
      <c r="AY6" s="16">
        <v>0</v>
      </c>
      <c r="AZ6" s="12">
        <f t="shared" si="16"/>
        <v>0</v>
      </c>
      <c r="BA6" s="12">
        <v>0</v>
      </c>
      <c r="BB6" s="12">
        <v>0</v>
      </c>
      <c r="BC6" s="12">
        <v>0</v>
      </c>
      <c r="BD6" s="12">
        <v>0</v>
      </c>
      <c r="BE6" s="15">
        <f t="shared" si="17"/>
        <v>29699.946449999999</v>
      </c>
      <c r="BF6" s="12">
        <f t="shared" si="18"/>
        <v>1950</v>
      </c>
      <c r="BG6" s="12">
        <v>0</v>
      </c>
      <c r="BH6" s="14"/>
      <c r="BI6" s="13">
        <v>2.25</v>
      </c>
      <c r="BJ6" s="12">
        <f t="shared" si="19"/>
        <v>33452.946450000003</v>
      </c>
      <c r="BK6" s="17"/>
      <c r="BL6" s="5">
        <v>1075</v>
      </c>
      <c r="BM6" s="10">
        <f t="shared" si="20"/>
        <v>30774.946449999999</v>
      </c>
    </row>
    <row r="7" spans="1:67" ht="15" customHeight="1">
      <c r="A7" s="14">
        <v>5</v>
      </c>
      <c r="B7" s="28" t="s">
        <v>88</v>
      </c>
      <c r="C7" s="22" t="s">
        <v>87</v>
      </c>
      <c r="D7" s="22" t="s">
        <v>86</v>
      </c>
      <c r="E7" s="22" t="s">
        <v>85</v>
      </c>
      <c r="F7" s="24">
        <v>44418</v>
      </c>
      <c r="G7" s="24">
        <v>44602</v>
      </c>
      <c r="H7" s="23">
        <v>33925</v>
      </c>
      <c r="I7" s="22" t="s">
        <v>84</v>
      </c>
      <c r="J7" s="17"/>
      <c r="K7" s="21" t="s">
        <v>159</v>
      </c>
      <c r="L7" s="21" t="s">
        <v>2</v>
      </c>
      <c r="M7" s="20">
        <v>20356.5</v>
      </c>
      <c r="N7" s="20">
        <v>9248.5</v>
      </c>
      <c r="O7" s="20">
        <v>4425</v>
      </c>
      <c r="P7" s="19">
        <f t="shared" si="0"/>
        <v>1695.6964499999999</v>
      </c>
      <c r="Q7" s="19">
        <v>0</v>
      </c>
      <c r="R7" s="19">
        <v>0</v>
      </c>
      <c r="S7" s="19">
        <v>0</v>
      </c>
      <c r="T7" s="12">
        <f t="shared" si="1"/>
        <v>35725.696450000003</v>
      </c>
      <c r="U7" s="12">
        <f t="shared" si="2"/>
        <v>1950</v>
      </c>
      <c r="V7" s="12">
        <f t="shared" si="3"/>
        <v>0</v>
      </c>
      <c r="W7" s="14">
        <v>2</v>
      </c>
      <c r="X7" s="12">
        <f t="shared" si="4"/>
        <v>37677.696450000003</v>
      </c>
      <c r="Y7" s="12">
        <f t="shared" si="5"/>
        <v>1800</v>
      </c>
      <c r="Z7" s="12">
        <f t="shared" si="6"/>
        <v>0</v>
      </c>
      <c r="AA7" s="14">
        <v>0</v>
      </c>
      <c r="AB7" s="13">
        <v>1</v>
      </c>
      <c r="AC7" s="13">
        <v>0</v>
      </c>
      <c r="AD7" s="14">
        <v>0</v>
      </c>
      <c r="AE7" s="12">
        <f t="shared" si="7"/>
        <v>1801</v>
      </c>
      <c r="AF7" s="15">
        <f t="shared" si="8"/>
        <v>33924.696450000003</v>
      </c>
      <c r="AG7" s="14">
        <v>31</v>
      </c>
      <c r="AH7" s="18">
        <v>31</v>
      </c>
      <c r="AI7" s="17"/>
      <c r="AJ7" s="12">
        <f t="shared" si="9"/>
        <v>20356.5</v>
      </c>
      <c r="AK7" s="12">
        <f t="shared" si="10"/>
        <v>9248.5</v>
      </c>
      <c r="AL7" s="12">
        <f t="shared" si="11"/>
        <v>4425</v>
      </c>
      <c r="AM7" s="12">
        <f t="shared" si="12"/>
        <v>1695.6964499999999</v>
      </c>
      <c r="AN7" s="12">
        <v>0</v>
      </c>
      <c r="AO7" s="12">
        <v>0</v>
      </c>
      <c r="AP7" s="12">
        <v>0</v>
      </c>
      <c r="AQ7" s="12">
        <f t="shared" si="13"/>
        <v>35725.696450000003</v>
      </c>
      <c r="AR7" s="12">
        <f t="shared" si="14"/>
        <v>1800</v>
      </c>
      <c r="AS7" s="12">
        <v>0</v>
      </c>
      <c r="AT7" s="14">
        <v>0</v>
      </c>
      <c r="AU7" s="14">
        <v>0</v>
      </c>
      <c r="AV7" s="14">
        <v>0</v>
      </c>
      <c r="AW7" s="13">
        <v>0.75</v>
      </c>
      <c r="AX7" s="12">
        <f t="shared" si="15"/>
        <v>1800.75</v>
      </c>
      <c r="AY7" s="16">
        <v>0</v>
      </c>
      <c r="AZ7" s="12">
        <f t="shared" si="16"/>
        <v>0</v>
      </c>
      <c r="BA7" s="12">
        <v>0</v>
      </c>
      <c r="BB7" s="12">
        <v>0</v>
      </c>
      <c r="BC7" s="12">
        <v>0</v>
      </c>
      <c r="BD7" s="12">
        <v>0</v>
      </c>
      <c r="BE7" s="15">
        <f t="shared" si="17"/>
        <v>33924.946450000003</v>
      </c>
      <c r="BF7" s="12">
        <f t="shared" si="18"/>
        <v>1950</v>
      </c>
      <c r="BG7" s="12">
        <v>0</v>
      </c>
      <c r="BH7" s="14"/>
      <c r="BI7" s="13">
        <v>2.25</v>
      </c>
      <c r="BJ7" s="12">
        <f t="shared" si="19"/>
        <v>37677.946450000003</v>
      </c>
      <c r="BK7" s="17"/>
      <c r="BL7" s="5">
        <v>1125</v>
      </c>
      <c r="BM7" s="10">
        <f t="shared" si="20"/>
        <v>35049.946450000003</v>
      </c>
    </row>
    <row r="8" spans="1:67" ht="15" customHeight="1">
      <c r="A8" s="14">
        <v>6</v>
      </c>
      <c r="B8" s="28" t="s">
        <v>83</v>
      </c>
      <c r="C8" s="22" t="s">
        <v>82</v>
      </c>
      <c r="D8" s="22" t="s">
        <v>81</v>
      </c>
      <c r="E8" s="22" t="s">
        <v>80</v>
      </c>
      <c r="F8" s="24">
        <v>44543</v>
      </c>
      <c r="G8" s="24">
        <v>44605</v>
      </c>
      <c r="H8" s="15">
        <v>20251.196449999999</v>
      </c>
      <c r="I8" s="22" t="s">
        <v>8</v>
      </c>
      <c r="J8" s="17"/>
      <c r="K8" s="21" t="s">
        <v>157</v>
      </c>
      <c r="L8" s="21" t="s">
        <v>2</v>
      </c>
      <c r="M8" s="20">
        <v>20356.5</v>
      </c>
      <c r="N8" s="20">
        <v>0</v>
      </c>
      <c r="O8" s="20">
        <v>0</v>
      </c>
      <c r="P8" s="19">
        <f t="shared" si="0"/>
        <v>1695.6964499999999</v>
      </c>
      <c r="Q8" s="19">
        <v>0</v>
      </c>
      <c r="R8" s="19">
        <v>0</v>
      </c>
      <c r="S8" s="19">
        <v>0</v>
      </c>
      <c r="T8" s="12">
        <f t="shared" si="1"/>
        <v>22052.196449999999</v>
      </c>
      <c r="U8" s="12">
        <f t="shared" si="2"/>
        <v>1950</v>
      </c>
      <c r="V8" s="12">
        <f t="shared" si="3"/>
        <v>0</v>
      </c>
      <c r="W8" s="14">
        <v>2</v>
      </c>
      <c r="X8" s="12">
        <f t="shared" si="4"/>
        <v>24004.196449999999</v>
      </c>
      <c r="Y8" s="12">
        <f t="shared" si="5"/>
        <v>1800</v>
      </c>
      <c r="Z8" s="12">
        <f t="shared" si="6"/>
        <v>0</v>
      </c>
      <c r="AA8" s="14">
        <v>0</v>
      </c>
      <c r="AB8" s="13">
        <v>1</v>
      </c>
      <c r="AC8" s="13">
        <v>0</v>
      </c>
      <c r="AD8" s="14">
        <v>0</v>
      </c>
      <c r="AE8" s="12">
        <f t="shared" si="7"/>
        <v>1801</v>
      </c>
      <c r="AF8" s="15">
        <f t="shared" si="8"/>
        <v>20251.196449999999</v>
      </c>
      <c r="AG8" s="14">
        <v>31</v>
      </c>
      <c r="AH8" s="18">
        <v>31</v>
      </c>
      <c r="AI8" s="17"/>
      <c r="AJ8" s="12">
        <f t="shared" si="9"/>
        <v>20356.5</v>
      </c>
      <c r="AK8" s="12">
        <f t="shared" si="10"/>
        <v>0</v>
      </c>
      <c r="AL8" s="12">
        <f t="shared" si="11"/>
        <v>0</v>
      </c>
      <c r="AM8" s="12">
        <f t="shared" si="12"/>
        <v>1695.6964499999999</v>
      </c>
      <c r="AN8" s="12">
        <v>0</v>
      </c>
      <c r="AO8" s="12">
        <v>0</v>
      </c>
      <c r="AP8" s="12">
        <v>0</v>
      </c>
      <c r="AQ8" s="12">
        <f t="shared" si="13"/>
        <v>22052.196449999999</v>
      </c>
      <c r="AR8" s="12">
        <f t="shared" si="14"/>
        <v>1800</v>
      </c>
      <c r="AS8" s="12">
        <v>0</v>
      </c>
      <c r="AT8" s="14">
        <v>0</v>
      </c>
      <c r="AU8" s="14">
        <v>0</v>
      </c>
      <c r="AV8" s="14">
        <v>0</v>
      </c>
      <c r="AW8" s="13">
        <v>0.75</v>
      </c>
      <c r="AX8" s="12">
        <f t="shared" si="15"/>
        <v>1800.75</v>
      </c>
      <c r="AY8" s="16">
        <v>0</v>
      </c>
      <c r="AZ8" s="12">
        <f t="shared" si="16"/>
        <v>0</v>
      </c>
      <c r="BA8" s="12">
        <v>0</v>
      </c>
      <c r="BB8" s="12">
        <v>0</v>
      </c>
      <c r="BC8" s="12">
        <v>0</v>
      </c>
      <c r="BD8" s="12">
        <v>0</v>
      </c>
      <c r="BE8" s="15">
        <f t="shared" si="17"/>
        <v>20251.446449999999</v>
      </c>
      <c r="BF8" s="12">
        <f t="shared" si="18"/>
        <v>1950</v>
      </c>
      <c r="BG8" s="12">
        <v>0</v>
      </c>
      <c r="BH8" s="14"/>
      <c r="BI8" s="13">
        <v>2.25</v>
      </c>
      <c r="BJ8" s="12">
        <f t="shared" si="19"/>
        <v>24004.446449999999</v>
      </c>
      <c r="BK8" s="32"/>
      <c r="BL8" s="5">
        <v>7525</v>
      </c>
      <c r="BM8" s="10">
        <f t="shared" si="20"/>
        <v>27776.446449999999</v>
      </c>
    </row>
    <row r="9" spans="1:67" ht="15" customHeight="1">
      <c r="A9" s="14">
        <v>7</v>
      </c>
      <c r="B9" s="28" t="s">
        <v>79</v>
      </c>
      <c r="C9" s="22" t="s">
        <v>78</v>
      </c>
      <c r="D9" s="22" t="s">
        <v>77</v>
      </c>
      <c r="E9" s="22" t="s">
        <v>76</v>
      </c>
      <c r="F9" s="24">
        <v>44543</v>
      </c>
      <c r="G9" s="24">
        <v>44605</v>
      </c>
      <c r="H9" s="15">
        <v>20251.196449999999</v>
      </c>
      <c r="I9" s="22" t="s">
        <v>8</v>
      </c>
      <c r="J9" s="17"/>
      <c r="K9" s="21" t="s">
        <v>159</v>
      </c>
      <c r="L9" s="21" t="s">
        <v>2</v>
      </c>
      <c r="M9" s="20">
        <v>20356.5</v>
      </c>
      <c r="N9" s="20">
        <v>0</v>
      </c>
      <c r="O9" s="20">
        <v>0</v>
      </c>
      <c r="P9" s="19">
        <f t="shared" si="0"/>
        <v>1695.6964499999999</v>
      </c>
      <c r="Q9" s="19">
        <v>0</v>
      </c>
      <c r="R9" s="19">
        <v>0</v>
      </c>
      <c r="S9" s="19">
        <v>0</v>
      </c>
      <c r="T9" s="12">
        <f t="shared" si="1"/>
        <v>22052.196449999999</v>
      </c>
      <c r="U9" s="12">
        <f t="shared" si="2"/>
        <v>1950</v>
      </c>
      <c r="V9" s="12">
        <f t="shared" si="3"/>
        <v>0</v>
      </c>
      <c r="W9" s="14">
        <v>2</v>
      </c>
      <c r="X9" s="12">
        <f t="shared" si="4"/>
        <v>24004.196449999999</v>
      </c>
      <c r="Y9" s="12">
        <f t="shared" si="5"/>
        <v>1800</v>
      </c>
      <c r="Z9" s="12">
        <f t="shared" si="6"/>
        <v>0</v>
      </c>
      <c r="AA9" s="14">
        <v>0</v>
      </c>
      <c r="AB9" s="13">
        <v>1</v>
      </c>
      <c r="AC9" s="13">
        <v>0</v>
      </c>
      <c r="AD9" s="14">
        <v>0</v>
      </c>
      <c r="AE9" s="12">
        <f t="shared" si="7"/>
        <v>1801</v>
      </c>
      <c r="AF9" s="15">
        <f t="shared" si="8"/>
        <v>20251.196449999999</v>
      </c>
      <c r="AG9" s="14">
        <v>31</v>
      </c>
      <c r="AH9" s="18">
        <v>31</v>
      </c>
      <c r="AI9" s="17"/>
      <c r="AJ9" s="12">
        <f t="shared" si="9"/>
        <v>20356.5</v>
      </c>
      <c r="AK9" s="12">
        <f t="shared" si="10"/>
        <v>0</v>
      </c>
      <c r="AL9" s="12">
        <f t="shared" si="11"/>
        <v>0</v>
      </c>
      <c r="AM9" s="12">
        <f t="shared" si="12"/>
        <v>1695.6964499999999</v>
      </c>
      <c r="AN9" s="12">
        <v>0</v>
      </c>
      <c r="AO9" s="12">
        <v>0</v>
      </c>
      <c r="AP9" s="12">
        <v>0</v>
      </c>
      <c r="AQ9" s="12">
        <f t="shared" si="13"/>
        <v>22052.196449999999</v>
      </c>
      <c r="AR9" s="12">
        <f t="shared" si="14"/>
        <v>1800</v>
      </c>
      <c r="AS9" s="12">
        <v>0</v>
      </c>
      <c r="AT9" s="14">
        <v>0</v>
      </c>
      <c r="AU9" s="14">
        <v>0</v>
      </c>
      <c r="AV9" s="14">
        <v>0</v>
      </c>
      <c r="AW9" s="13">
        <v>0.75</v>
      </c>
      <c r="AX9" s="12">
        <f t="shared" si="15"/>
        <v>1800.75</v>
      </c>
      <c r="AY9" s="16">
        <v>0</v>
      </c>
      <c r="AZ9" s="12">
        <f t="shared" si="16"/>
        <v>0</v>
      </c>
      <c r="BA9" s="12">
        <v>0</v>
      </c>
      <c r="BB9" s="12">
        <v>0</v>
      </c>
      <c r="BC9" s="12">
        <v>0</v>
      </c>
      <c r="BD9" s="12">
        <v>0</v>
      </c>
      <c r="BE9" s="15">
        <f t="shared" si="17"/>
        <v>20251.446449999999</v>
      </c>
      <c r="BF9" s="12">
        <f t="shared" si="18"/>
        <v>1950</v>
      </c>
      <c r="BG9" s="12">
        <v>0</v>
      </c>
      <c r="BH9" s="14"/>
      <c r="BI9" s="13">
        <v>2.25</v>
      </c>
      <c r="BJ9" s="12">
        <f t="shared" si="19"/>
        <v>24004.446449999999</v>
      </c>
      <c r="BK9" s="32"/>
      <c r="BL9" s="5">
        <v>9350</v>
      </c>
      <c r="BM9" s="10">
        <f t="shared" si="20"/>
        <v>29601.446449999999</v>
      </c>
    </row>
    <row r="10" spans="1:67" ht="15" customHeight="1">
      <c r="A10" s="14">
        <v>8</v>
      </c>
      <c r="B10" s="28" t="s">
        <v>75</v>
      </c>
      <c r="C10" s="22" t="s">
        <v>74</v>
      </c>
      <c r="D10" s="22" t="s">
        <v>73</v>
      </c>
      <c r="E10" s="22" t="s">
        <v>72</v>
      </c>
      <c r="F10" s="24">
        <v>44543</v>
      </c>
      <c r="G10" s="24">
        <v>44605</v>
      </c>
      <c r="H10" s="15">
        <v>20251.196449999999</v>
      </c>
      <c r="I10" s="22" t="s">
        <v>8</v>
      </c>
      <c r="J10" s="17"/>
      <c r="K10" s="21" t="s">
        <v>159</v>
      </c>
      <c r="L10" s="21" t="s">
        <v>2</v>
      </c>
      <c r="M10" s="20">
        <v>20356.5</v>
      </c>
      <c r="N10" s="20">
        <v>0</v>
      </c>
      <c r="O10" s="20">
        <v>0</v>
      </c>
      <c r="P10" s="19">
        <f t="shared" si="0"/>
        <v>1695.6964499999999</v>
      </c>
      <c r="Q10" s="19">
        <v>0</v>
      </c>
      <c r="R10" s="19">
        <v>0</v>
      </c>
      <c r="S10" s="19">
        <v>0</v>
      </c>
      <c r="T10" s="12">
        <f t="shared" si="1"/>
        <v>22052.196449999999</v>
      </c>
      <c r="U10" s="12">
        <f t="shared" si="2"/>
        <v>1950</v>
      </c>
      <c r="V10" s="12">
        <f t="shared" si="3"/>
        <v>0</v>
      </c>
      <c r="W10" s="14">
        <v>2</v>
      </c>
      <c r="X10" s="12">
        <f t="shared" si="4"/>
        <v>24004.196449999999</v>
      </c>
      <c r="Y10" s="12">
        <f t="shared" si="5"/>
        <v>1800</v>
      </c>
      <c r="Z10" s="12">
        <f t="shared" si="6"/>
        <v>0</v>
      </c>
      <c r="AA10" s="14">
        <v>0</v>
      </c>
      <c r="AB10" s="13">
        <v>1</v>
      </c>
      <c r="AC10" s="13">
        <v>0</v>
      </c>
      <c r="AD10" s="14">
        <v>0</v>
      </c>
      <c r="AE10" s="12">
        <f t="shared" si="7"/>
        <v>1801</v>
      </c>
      <c r="AF10" s="15">
        <f t="shared" si="8"/>
        <v>20251.196449999999</v>
      </c>
      <c r="AG10" s="14">
        <v>31</v>
      </c>
      <c r="AH10" s="18">
        <v>31</v>
      </c>
      <c r="AI10" s="17"/>
      <c r="AJ10" s="12">
        <f t="shared" si="9"/>
        <v>20356.5</v>
      </c>
      <c r="AK10" s="12">
        <f t="shared" si="10"/>
        <v>0</v>
      </c>
      <c r="AL10" s="12">
        <f t="shared" si="11"/>
        <v>0</v>
      </c>
      <c r="AM10" s="12">
        <f t="shared" si="12"/>
        <v>1695.6964499999999</v>
      </c>
      <c r="AN10" s="12">
        <v>0</v>
      </c>
      <c r="AO10" s="12">
        <v>0</v>
      </c>
      <c r="AP10" s="12">
        <v>0</v>
      </c>
      <c r="AQ10" s="12">
        <f t="shared" si="13"/>
        <v>22052.196449999999</v>
      </c>
      <c r="AR10" s="12">
        <f t="shared" si="14"/>
        <v>1800</v>
      </c>
      <c r="AS10" s="12">
        <v>0</v>
      </c>
      <c r="AT10" s="14">
        <v>0</v>
      </c>
      <c r="AU10" s="14">
        <v>0</v>
      </c>
      <c r="AV10" s="14">
        <v>0</v>
      </c>
      <c r="AW10" s="13">
        <v>0.75</v>
      </c>
      <c r="AX10" s="12">
        <f t="shared" si="15"/>
        <v>1800.75</v>
      </c>
      <c r="AY10" s="16">
        <v>0</v>
      </c>
      <c r="AZ10" s="12">
        <f t="shared" si="16"/>
        <v>0</v>
      </c>
      <c r="BA10" s="12">
        <v>0</v>
      </c>
      <c r="BB10" s="12">
        <v>0</v>
      </c>
      <c r="BC10" s="12">
        <v>0</v>
      </c>
      <c r="BD10" s="12">
        <v>0</v>
      </c>
      <c r="BE10" s="15">
        <f t="shared" si="17"/>
        <v>20251.446449999999</v>
      </c>
      <c r="BF10" s="12">
        <f t="shared" si="18"/>
        <v>1950</v>
      </c>
      <c r="BG10" s="12">
        <v>0</v>
      </c>
      <c r="BH10" s="14"/>
      <c r="BI10" s="13">
        <v>2.25</v>
      </c>
      <c r="BJ10" s="12">
        <f t="shared" si="19"/>
        <v>24004.446449999999</v>
      </c>
      <c r="BK10" s="32"/>
      <c r="BL10" s="5">
        <v>8300</v>
      </c>
      <c r="BM10" s="10">
        <f t="shared" si="20"/>
        <v>28551.446449999999</v>
      </c>
    </row>
    <row r="11" spans="1:67" ht="15" customHeight="1">
      <c r="A11" s="14">
        <v>9</v>
      </c>
      <c r="B11" s="28" t="s">
        <v>71</v>
      </c>
      <c r="C11" s="22" t="s">
        <v>70</v>
      </c>
      <c r="D11" s="22" t="s">
        <v>69</v>
      </c>
      <c r="E11" s="22" t="s">
        <v>68</v>
      </c>
      <c r="F11" s="24">
        <v>44543</v>
      </c>
      <c r="G11" s="24">
        <v>44605</v>
      </c>
      <c r="H11" s="15">
        <v>20251.196449999999</v>
      </c>
      <c r="I11" s="22" t="s">
        <v>8</v>
      </c>
      <c r="J11" s="17"/>
      <c r="K11" s="21" t="s">
        <v>159</v>
      </c>
      <c r="L11" s="21" t="s">
        <v>2</v>
      </c>
      <c r="M11" s="20">
        <v>20356.5</v>
      </c>
      <c r="N11" s="20">
        <v>0</v>
      </c>
      <c r="O11" s="20">
        <v>0</v>
      </c>
      <c r="P11" s="19">
        <f t="shared" si="0"/>
        <v>1695.6964499999999</v>
      </c>
      <c r="Q11" s="19">
        <v>0</v>
      </c>
      <c r="R11" s="19">
        <v>0</v>
      </c>
      <c r="S11" s="19">
        <v>0</v>
      </c>
      <c r="T11" s="12">
        <f t="shared" si="1"/>
        <v>22052.196449999999</v>
      </c>
      <c r="U11" s="12">
        <f t="shared" si="2"/>
        <v>1950</v>
      </c>
      <c r="V11" s="12">
        <f t="shared" si="3"/>
        <v>0</v>
      </c>
      <c r="W11" s="14">
        <v>2</v>
      </c>
      <c r="X11" s="12">
        <f t="shared" si="4"/>
        <v>24004.196449999999</v>
      </c>
      <c r="Y11" s="12">
        <f t="shared" si="5"/>
        <v>1800</v>
      </c>
      <c r="Z11" s="12">
        <f t="shared" si="6"/>
        <v>0</v>
      </c>
      <c r="AA11" s="14">
        <v>0</v>
      </c>
      <c r="AB11" s="13">
        <v>1</v>
      </c>
      <c r="AC11" s="13">
        <v>0</v>
      </c>
      <c r="AD11" s="14">
        <v>0</v>
      </c>
      <c r="AE11" s="12">
        <f t="shared" si="7"/>
        <v>1801</v>
      </c>
      <c r="AF11" s="15">
        <f t="shared" si="8"/>
        <v>20251.196449999999</v>
      </c>
      <c r="AG11" s="14">
        <v>31</v>
      </c>
      <c r="AH11" s="18">
        <v>31</v>
      </c>
      <c r="AI11" s="17"/>
      <c r="AJ11" s="12">
        <f t="shared" si="9"/>
        <v>20356.5</v>
      </c>
      <c r="AK11" s="12">
        <f t="shared" si="10"/>
        <v>0</v>
      </c>
      <c r="AL11" s="12">
        <f t="shared" si="11"/>
        <v>0</v>
      </c>
      <c r="AM11" s="12">
        <f t="shared" si="12"/>
        <v>1695.6964499999999</v>
      </c>
      <c r="AN11" s="12">
        <v>0</v>
      </c>
      <c r="AO11" s="12">
        <v>0</v>
      </c>
      <c r="AP11" s="12">
        <v>0</v>
      </c>
      <c r="AQ11" s="12">
        <f t="shared" si="13"/>
        <v>22052.196449999999</v>
      </c>
      <c r="AR11" s="12">
        <f t="shared" si="14"/>
        <v>1800</v>
      </c>
      <c r="AS11" s="12">
        <v>0</v>
      </c>
      <c r="AT11" s="14">
        <v>0</v>
      </c>
      <c r="AU11" s="14">
        <v>0</v>
      </c>
      <c r="AV11" s="14">
        <v>0</v>
      </c>
      <c r="AW11" s="13">
        <v>0.75</v>
      </c>
      <c r="AX11" s="12">
        <f t="shared" si="15"/>
        <v>1800.75</v>
      </c>
      <c r="AY11" s="16">
        <v>0</v>
      </c>
      <c r="AZ11" s="12">
        <f t="shared" si="16"/>
        <v>0</v>
      </c>
      <c r="BA11" s="12">
        <v>0</v>
      </c>
      <c r="BB11" s="12">
        <v>0</v>
      </c>
      <c r="BC11" s="12">
        <v>0</v>
      </c>
      <c r="BD11" s="12">
        <v>0</v>
      </c>
      <c r="BE11" s="15">
        <f t="shared" si="17"/>
        <v>20251.446449999999</v>
      </c>
      <c r="BF11" s="12">
        <f t="shared" si="18"/>
        <v>1950</v>
      </c>
      <c r="BG11" s="12">
        <v>0</v>
      </c>
      <c r="BH11" s="14"/>
      <c r="BI11" s="13">
        <v>2.25</v>
      </c>
      <c r="BJ11" s="12">
        <f t="shared" si="19"/>
        <v>24004.446449999999</v>
      </c>
      <c r="BK11" s="32"/>
      <c r="BL11" s="5">
        <v>1175</v>
      </c>
      <c r="BM11" s="10">
        <f t="shared" si="20"/>
        <v>21426.446449999999</v>
      </c>
    </row>
    <row r="12" spans="1:67" ht="15" customHeight="1">
      <c r="A12" s="14">
        <v>10</v>
      </c>
      <c r="B12" s="28" t="s">
        <v>67</v>
      </c>
      <c r="C12" s="22" t="s">
        <v>66</v>
      </c>
      <c r="D12" s="22" t="s">
        <v>65</v>
      </c>
      <c r="E12" s="22" t="s">
        <v>64</v>
      </c>
      <c r="F12" s="24">
        <v>44652</v>
      </c>
      <c r="G12" s="24">
        <v>44835</v>
      </c>
      <c r="H12" s="22">
        <v>24000</v>
      </c>
      <c r="I12" s="22" t="s">
        <v>8</v>
      </c>
      <c r="J12" s="17"/>
      <c r="K12" s="21" t="s">
        <v>159</v>
      </c>
      <c r="L12" s="21" t="s">
        <v>2</v>
      </c>
      <c r="M12" s="20">
        <v>20356.5</v>
      </c>
      <c r="N12" s="20">
        <v>3748.5</v>
      </c>
      <c r="O12" s="20">
        <v>0</v>
      </c>
      <c r="P12" s="19">
        <f t="shared" si="0"/>
        <v>1695.6964499999999</v>
      </c>
      <c r="Q12" s="19">
        <v>0</v>
      </c>
      <c r="R12" s="19">
        <v>0</v>
      </c>
      <c r="S12" s="19">
        <v>0</v>
      </c>
      <c r="T12" s="12">
        <f t="shared" si="1"/>
        <v>25800.696449999999</v>
      </c>
      <c r="U12" s="12">
        <f t="shared" si="2"/>
        <v>1950</v>
      </c>
      <c r="V12" s="12">
        <f t="shared" si="3"/>
        <v>0</v>
      </c>
      <c r="W12" s="14">
        <v>2</v>
      </c>
      <c r="X12" s="12">
        <f t="shared" si="4"/>
        <v>27752.696449999999</v>
      </c>
      <c r="Y12" s="12">
        <f t="shared" si="5"/>
        <v>1800</v>
      </c>
      <c r="Z12" s="12">
        <f t="shared" si="6"/>
        <v>0</v>
      </c>
      <c r="AA12" s="14">
        <v>0</v>
      </c>
      <c r="AB12" s="13">
        <v>1</v>
      </c>
      <c r="AC12" s="13">
        <v>0</v>
      </c>
      <c r="AD12" s="14">
        <v>0</v>
      </c>
      <c r="AE12" s="12">
        <f t="shared" si="7"/>
        <v>1801</v>
      </c>
      <c r="AF12" s="15">
        <f t="shared" si="8"/>
        <v>23999.696449999999</v>
      </c>
      <c r="AG12" s="14">
        <v>31</v>
      </c>
      <c r="AH12" s="18">
        <v>31</v>
      </c>
      <c r="AI12" s="17"/>
      <c r="AJ12" s="12">
        <f t="shared" si="9"/>
        <v>20356.5</v>
      </c>
      <c r="AK12" s="12">
        <f t="shared" si="10"/>
        <v>3748.5</v>
      </c>
      <c r="AL12" s="12">
        <f t="shared" si="11"/>
        <v>0</v>
      </c>
      <c r="AM12" s="12">
        <f t="shared" si="12"/>
        <v>1695.6964499999999</v>
      </c>
      <c r="AN12" s="12">
        <v>0</v>
      </c>
      <c r="AO12" s="12">
        <v>0</v>
      </c>
      <c r="AP12" s="12">
        <v>0</v>
      </c>
      <c r="AQ12" s="12">
        <f t="shared" si="13"/>
        <v>25800.696449999999</v>
      </c>
      <c r="AR12" s="12">
        <f t="shared" si="14"/>
        <v>1800</v>
      </c>
      <c r="AS12" s="12">
        <v>0</v>
      </c>
      <c r="AT12" s="14">
        <v>0</v>
      </c>
      <c r="AU12" s="14">
        <v>0</v>
      </c>
      <c r="AV12" s="14">
        <v>0</v>
      </c>
      <c r="AW12" s="13">
        <v>0.75</v>
      </c>
      <c r="AX12" s="12">
        <f t="shared" si="15"/>
        <v>1800.75</v>
      </c>
      <c r="AY12" s="16">
        <v>0</v>
      </c>
      <c r="AZ12" s="12">
        <f t="shared" si="16"/>
        <v>0</v>
      </c>
      <c r="BA12" s="12">
        <v>0</v>
      </c>
      <c r="BB12" s="12">
        <v>0</v>
      </c>
      <c r="BC12" s="12">
        <v>0</v>
      </c>
      <c r="BD12" s="12">
        <v>0</v>
      </c>
      <c r="BE12" s="15">
        <f t="shared" si="17"/>
        <v>23999.946449999999</v>
      </c>
      <c r="BF12" s="12">
        <f t="shared" si="18"/>
        <v>1950</v>
      </c>
      <c r="BG12" s="12">
        <v>0</v>
      </c>
      <c r="BH12" s="14"/>
      <c r="BI12" s="13">
        <v>2.25</v>
      </c>
      <c r="BJ12" s="12">
        <f t="shared" si="19"/>
        <v>27752.946449999999</v>
      </c>
      <c r="BK12" s="29"/>
      <c r="BL12" s="5">
        <v>1150</v>
      </c>
      <c r="BM12" s="10">
        <f t="shared" si="20"/>
        <v>25149.946449999999</v>
      </c>
      <c r="BO12" s="9"/>
    </row>
    <row r="13" spans="1:67" ht="15" customHeight="1">
      <c r="A13" s="14">
        <v>11</v>
      </c>
      <c r="B13" s="28" t="s">
        <v>63</v>
      </c>
      <c r="C13" s="22" t="s">
        <v>62</v>
      </c>
      <c r="D13" s="22" t="s">
        <v>61</v>
      </c>
      <c r="E13" s="22" t="s">
        <v>60</v>
      </c>
      <c r="F13" s="24">
        <v>44652</v>
      </c>
      <c r="G13" s="24">
        <v>44835</v>
      </c>
      <c r="H13" s="22">
        <v>24441</v>
      </c>
      <c r="I13" s="22" t="s">
        <v>3</v>
      </c>
      <c r="J13" s="17"/>
      <c r="K13" s="21" t="s">
        <v>159</v>
      </c>
      <c r="L13" s="21" t="s">
        <v>2</v>
      </c>
      <c r="M13" s="20">
        <v>20356.5</v>
      </c>
      <c r="N13" s="20">
        <v>4189.5</v>
      </c>
      <c r="O13" s="20">
        <v>0</v>
      </c>
      <c r="P13" s="19">
        <f t="shared" si="0"/>
        <v>1695.6964499999999</v>
      </c>
      <c r="Q13" s="19">
        <v>0</v>
      </c>
      <c r="R13" s="19">
        <v>0</v>
      </c>
      <c r="S13" s="19">
        <v>0</v>
      </c>
      <c r="T13" s="12">
        <f t="shared" si="1"/>
        <v>26241.696449999999</v>
      </c>
      <c r="U13" s="12">
        <f t="shared" si="2"/>
        <v>1950</v>
      </c>
      <c r="V13" s="12">
        <f t="shared" si="3"/>
        <v>0</v>
      </c>
      <c r="W13" s="14">
        <v>2</v>
      </c>
      <c r="X13" s="12">
        <f t="shared" si="4"/>
        <v>28193.696449999999</v>
      </c>
      <c r="Y13" s="12">
        <f t="shared" si="5"/>
        <v>1800</v>
      </c>
      <c r="Z13" s="12">
        <f t="shared" si="6"/>
        <v>0</v>
      </c>
      <c r="AA13" s="14">
        <v>0</v>
      </c>
      <c r="AB13" s="13">
        <v>1</v>
      </c>
      <c r="AC13" s="13">
        <v>0</v>
      </c>
      <c r="AD13" s="14">
        <v>0</v>
      </c>
      <c r="AE13" s="12">
        <f t="shared" si="7"/>
        <v>1801</v>
      </c>
      <c r="AF13" s="15">
        <f t="shared" si="8"/>
        <v>24440.696449999999</v>
      </c>
      <c r="AG13" s="14">
        <v>31</v>
      </c>
      <c r="AH13" s="18">
        <v>31</v>
      </c>
      <c r="AI13" s="17"/>
      <c r="AJ13" s="12">
        <f t="shared" si="9"/>
        <v>20356.5</v>
      </c>
      <c r="AK13" s="12">
        <f t="shared" si="10"/>
        <v>4189.5</v>
      </c>
      <c r="AL13" s="12">
        <f t="shared" si="11"/>
        <v>0</v>
      </c>
      <c r="AM13" s="12">
        <f t="shared" si="12"/>
        <v>1695.6964499999999</v>
      </c>
      <c r="AN13" s="12">
        <v>0</v>
      </c>
      <c r="AO13" s="12">
        <v>0</v>
      </c>
      <c r="AP13" s="12">
        <v>0</v>
      </c>
      <c r="AQ13" s="12">
        <f t="shared" si="13"/>
        <v>26241.696449999999</v>
      </c>
      <c r="AR13" s="12">
        <f t="shared" si="14"/>
        <v>1800</v>
      </c>
      <c r="AS13" s="12">
        <v>0</v>
      </c>
      <c r="AT13" s="14">
        <v>0</v>
      </c>
      <c r="AU13" s="14">
        <v>0</v>
      </c>
      <c r="AV13" s="14">
        <v>0</v>
      </c>
      <c r="AW13" s="13">
        <v>0.75</v>
      </c>
      <c r="AX13" s="12">
        <f t="shared" si="15"/>
        <v>1800.75</v>
      </c>
      <c r="AY13" s="16">
        <v>0</v>
      </c>
      <c r="AZ13" s="12">
        <f t="shared" si="16"/>
        <v>0</v>
      </c>
      <c r="BA13" s="12">
        <v>0</v>
      </c>
      <c r="BB13" s="12">
        <v>0</v>
      </c>
      <c r="BC13" s="12">
        <v>0</v>
      </c>
      <c r="BD13" s="12">
        <v>0</v>
      </c>
      <c r="BE13" s="15">
        <f t="shared" si="17"/>
        <v>24440.946449999999</v>
      </c>
      <c r="BF13" s="12">
        <f t="shared" si="18"/>
        <v>1950</v>
      </c>
      <c r="BG13" s="12">
        <v>0</v>
      </c>
      <c r="BH13" s="14"/>
      <c r="BI13" s="13">
        <v>2.25</v>
      </c>
      <c r="BJ13" s="12">
        <f t="shared" si="19"/>
        <v>28193.946449999999</v>
      </c>
      <c r="BK13" s="29"/>
      <c r="BL13" s="5">
        <v>4675</v>
      </c>
      <c r="BM13" s="10">
        <f t="shared" si="20"/>
        <v>29115.946449999999</v>
      </c>
      <c r="BO13" s="9"/>
    </row>
    <row r="14" spans="1:67" ht="15" customHeight="1">
      <c r="A14" s="14">
        <v>12</v>
      </c>
      <c r="B14" s="28" t="s">
        <v>59</v>
      </c>
      <c r="C14" s="22" t="s">
        <v>58</v>
      </c>
      <c r="D14" s="22" t="s">
        <v>57</v>
      </c>
      <c r="E14" s="22" t="s">
        <v>56</v>
      </c>
      <c r="F14" s="24">
        <v>44652</v>
      </c>
      <c r="G14" s="24">
        <v>44835</v>
      </c>
      <c r="H14" s="22">
        <v>23941</v>
      </c>
      <c r="I14" s="22" t="s">
        <v>3</v>
      </c>
      <c r="J14" s="17"/>
      <c r="K14" s="21" t="s">
        <v>160</v>
      </c>
      <c r="L14" s="21" t="s">
        <v>2</v>
      </c>
      <c r="M14" s="20">
        <v>20356.5</v>
      </c>
      <c r="N14" s="20">
        <v>3689.5</v>
      </c>
      <c r="O14" s="20">
        <v>0</v>
      </c>
      <c r="P14" s="19">
        <f t="shared" si="0"/>
        <v>1695.6964499999999</v>
      </c>
      <c r="Q14" s="19">
        <v>0</v>
      </c>
      <c r="R14" s="19">
        <v>0</v>
      </c>
      <c r="S14" s="19">
        <v>0</v>
      </c>
      <c r="T14" s="12">
        <f t="shared" si="1"/>
        <v>25741.696449999999</v>
      </c>
      <c r="U14" s="12">
        <f t="shared" si="2"/>
        <v>1950</v>
      </c>
      <c r="V14" s="12">
        <f t="shared" si="3"/>
        <v>0</v>
      </c>
      <c r="W14" s="14">
        <v>2</v>
      </c>
      <c r="X14" s="12">
        <f t="shared" si="4"/>
        <v>27693.696449999999</v>
      </c>
      <c r="Y14" s="12">
        <f t="shared" si="5"/>
        <v>1800</v>
      </c>
      <c r="Z14" s="12">
        <f t="shared" si="6"/>
        <v>0</v>
      </c>
      <c r="AA14" s="14">
        <v>0</v>
      </c>
      <c r="AB14" s="13">
        <v>1</v>
      </c>
      <c r="AC14" s="13">
        <v>0</v>
      </c>
      <c r="AD14" s="14">
        <v>0</v>
      </c>
      <c r="AE14" s="12">
        <f t="shared" si="7"/>
        <v>1801</v>
      </c>
      <c r="AF14" s="15">
        <f t="shared" si="8"/>
        <v>23940.696449999999</v>
      </c>
      <c r="AG14" s="14">
        <v>31</v>
      </c>
      <c r="AH14" s="18">
        <v>31</v>
      </c>
      <c r="AI14" s="17"/>
      <c r="AJ14" s="12">
        <f t="shared" si="9"/>
        <v>20356.5</v>
      </c>
      <c r="AK14" s="12">
        <f t="shared" si="10"/>
        <v>3689.5</v>
      </c>
      <c r="AL14" s="12">
        <f t="shared" si="11"/>
        <v>0</v>
      </c>
      <c r="AM14" s="12">
        <f t="shared" si="12"/>
        <v>1695.6964499999999</v>
      </c>
      <c r="AN14" s="12">
        <v>0</v>
      </c>
      <c r="AO14" s="12">
        <v>0</v>
      </c>
      <c r="AP14" s="12">
        <v>0</v>
      </c>
      <c r="AQ14" s="12">
        <f t="shared" si="13"/>
        <v>25741.696449999999</v>
      </c>
      <c r="AR14" s="12">
        <f t="shared" si="14"/>
        <v>1800</v>
      </c>
      <c r="AS14" s="12">
        <v>0</v>
      </c>
      <c r="AT14" s="14">
        <v>0</v>
      </c>
      <c r="AU14" s="14">
        <v>0</v>
      </c>
      <c r="AV14" s="14">
        <v>0</v>
      </c>
      <c r="AW14" s="13">
        <v>0.75</v>
      </c>
      <c r="AX14" s="12">
        <f t="shared" si="15"/>
        <v>1800.75</v>
      </c>
      <c r="AY14" s="16">
        <v>0</v>
      </c>
      <c r="AZ14" s="12">
        <f t="shared" si="16"/>
        <v>0</v>
      </c>
      <c r="BA14" s="12">
        <v>0</v>
      </c>
      <c r="BB14" s="12">
        <v>0</v>
      </c>
      <c r="BC14" s="12">
        <v>0</v>
      </c>
      <c r="BD14" s="12">
        <v>0</v>
      </c>
      <c r="BE14" s="15">
        <f t="shared" si="17"/>
        <v>23940.946449999999</v>
      </c>
      <c r="BF14" s="12">
        <f t="shared" si="18"/>
        <v>1950</v>
      </c>
      <c r="BG14" s="12">
        <v>0</v>
      </c>
      <c r="BH14" s="14"/>
      <c r="BI14" s="13">
        <v>2.25</v>
      </c>
      <c r="BJ14" s="12">
        <f t="shared" si="19"/>
        <v>27693.946449999999</v>
      </c>
      <c r="BK14" s="29"/>
      <c r="BL14" s="5">
        <v>5625</v>
      </c>
      <c r="BM14" s="10">
        <f t="shared" si="20"/>
        <v>29565.946449999999</v>
      </c>
      <c r="BO14" s="9"/>
    </row>
    <row r="15" spans="1:67" ht="15" customHeight="1">
      <c r="A15" s="14">
        <v>13</v>
      </c>
      <c r="B15" s="28" t="s">
        <v>55</v>
      </c>
      <c r="C15" s="22" t="s">
        <v>54</v>
      </c>
      <c r="D15" s="22" t="s">
        <v>53</v>
      </c>
      <c r="E15" s="22" t="s">
        <v>52</v>
      </c>
      <c r="F15" s="24">
        <v>44652</v>
      </c>
      <c r="G15" s="24">
        <v>44835</v>
      </c>
      <c r="H15" s="22">
        <v>24941</v>
      </c>
      <c r="I15" s="22" t="s">
        <v>3</v>
      </c>
      <c r="J15" s="17"/>
      <c r="K15" s="21" t="s">
        <v>160</v>
      </c>
      <c r="L15" s="21" t="s">
        <v>2</v>
      </c>
      <c r="M15" s="20">
        <v>20356.5</v>
      </c>
      <c r="N15" s="20">
        <v>4689.5</v>
      </c>
      <c r="O15" s="20">
        <v>0</v>
      </c>
      <c r="P15" s="19">
        <f t="shared" si="0"/>
        <v>1695.6964499999999</v>
      </c>
      <c r="Q15" s="19">
        <v>0</v>
      </c>
      <c r="R15" s="19">
        <v>0</v>
      </c>
      <c r="S15" s="19">
        <v>0</v>
      </c>
      <c r="T15" s="12">
        <f t="shared" si="1"/>
        <v>26741.696449999999</v>
      </c>
      <c r="U15" s="12">
        <f t="shared" si="2"/>
        <v>1950</v>
      </c>
      <c r="V15" s="12">
        <f t="shared" si="3"/>
        <v>0</v>
      </c>
      <c r="W15" s="14">
        <v>2</v>
      </c>
      <c r="X15" s="12">
        <f t="shared" si="4"/>
        <v>28693.696449999999</v>
      </c>
      <c r="Y15" s="12">
        <f t="shared" si="5"/>
        <v>1800</v>
      </c>
      <c r="Z15" s="12">
        <f t="shared" si="6"/>
        <v>0</v>
      </c>
      <c r="AA15" s="14">
        <v>0</v>
      </c>
      <c r="AB15" s="13">
        <v>1</v>
      </c>
      <c r="AC15" s="13">
        <v>0</v>
      </c>
      <c r="AD15" s="14">
        <v>0</v>
      </c>
      <c r="AE15" s="12">
        <f t="shared" si="7"/>
        <v>1801</v>
      </c>
      <c r="AF15" s="15">
        <f t="shared" si="8"/>
        <v>24940.696449999999</v>
      </c>
      <c r="AG15" s="14">
        <v>31</v>
      </c>
      <c r="AH15" s="18">
        <v>31</v>
      </c>
      <c r="AI15" s="17"/>
      <c r="AJ15" s="12">
        <f t="shared" si="9"/>
        <v>20356.5</v>
      </c>
      <c r="AK15" s="12">
        <f t="shared" si="10"/>
        <v>4689.5</v>
      </c>
      <c r="AL15" s="12">
        <f t="shared" si="11"/>
        <v>0</v>
      </c>
      <c r="AM15" s="12">
        <f t="shared" si="12"/>
        <v>1695.6964499999999</v>
      </c>
      <c r="AN15" s="12">
        <v>0</v>
      </c>
      <c r="AO15" s="12">
        <v>0</v>
      </c>
      <c r="AP15" s="12">
        <v>0</v>
      </c>
      <c r="AQ15" s="12">
        <f t="shared" si="13"/>
        <v>26741.696449999999</v>
      </c>
      <c r="AR15" s="12">
        <f t="shared" si="14"/>
        <v>1800</v>
      </c>
      <c r="AS15" s="12">
        <v>0</v>
      </c>
      <c r="AT15" s="14">
        <v>0</v>
      </c>
      <c r="AU15" s="14">
        <v>0</v>
      </c>
      <c r="AV15" s="14">
        <v>0</v>
      </c>
      <c r="AW15" s="13">
        <v>0.75</v>
      </c>
      <c r="AX15" s="12">
        <f t="shared" si="15"/>
        <v>1800.75</v>
      </c>
      <c r="AY15" s="16">
        <v>0</v>
      </c>
      <c r="AZ15" s="12">
        <f t="shared" si="16"/>
        <v>0</v>
      </c>
      <c r="BA15" s="12">
        <v>0</v>
      </c>
      <c r="BB15" s="12">
        <v>0</v>
      </c>
      <c r="BC15" s="12">
        <v>0</v>
      </c>
      <c r="BD15" s="12">
        <v>0</v>
      </c>
      <c r="BE15" s="15">
        <f t="shared" si="17"/>
        <v>24940.946449999999</v>
      </c>
      <c r="BF15" s="12">
        <f t="shared" si="18"/>
        <v>1950</v>
      </c>
      <c r="BG15" s="12">
        <v>0</v>
      </c>
      <c r="BH15" s="14"/>
      <c r="BI15" s="13">
        <v>2.25</v>
      </c>
      <c r="BJ15" s="12">
        <f t="shared" si="19"/>
        <v>28693.946449999999</v>
      </c>
      <c r="BK15" s="29"/>
      <c r="BL15" s="5">
        <v>4600</v>
      </c>
      <c r="BM15" s="10">
        <f t="shared" si="20"/>
        <v>29540.946449999999</v>
      </c>
      <c r="BO15" s="9"/>
    </row>
    <row r="16" spans="1:67" ht="15" customHeight="1">
      <c r="A16" s="14">
        <v>14</v>
      </c>
      <c r="B16" s="28" t="s">
        <v>51</v>
      </c>
      <c r="C16" s="22" t="s">
        <v>50</v>
      </c>
      <c r="D16" s="22" t="s">
        <v>49</v>
      </c>
      <c r="E16" s="22" t="s">
        <v>48</v>
      </c>
      <c r="F16" s="24">
        <v>44652</v>
      </c>
      <c r="G16" s="24">
        <v>44835</v>
      </c>
      <c r="H16" s="22">
        <v>24878</v>
      </c>
      <c r="I16" s="22" t="s">
        <v>3</v>
      </c>
      <c r="J16" s="17"/>
      <c r="K16" s="21" t="s">
        <v>161</v>
      </c>
      <c r="L16" s="21" t="s">
        <v>2</v>
      </c>
      <c r="M16" s="20">
        <v>20356.5</v>
      </c>
      <c r="N16" s="20">
        <v>4626.5</v>
      </c>
      <c r="O16" s="20">
        <v>0</v>
      </c>
      <c r="P16" s="19">
        <f t="shared" si="0"/>
        <v>1695.6964499999999</v>
      </c>
      <c r="Q16" s="19">
        <v>0</v>
      </c>
      <c r="R16" s="19">
        <v>0</v>
      </c>
      <c r="S16" s="19">
        <v>0</v>
      </c>
      <c r="T16" s="12">
        <f t="shared" si="1"/>
        <v>26678.696449999999</v>
      </c>
      <c r="U16" s="12">
        <f t="shared" si="2"/>
        <v>1950</v>
      </c>
      <c r="V16" s="12">
        <f t="shared" si="3"/>
        <v>0</v>
      </c>
      <c r="W16" s="14">
        <v>2</v>
      </c>
      <c r="X16" s="12">
        <f t="shared" si="4"/>
        <v>28630.696449999999</v>
      </c>
      <c r="Y16" s="12">
        <f t="shared" si="5"/>
        <v>1800</v>
      </c>
      <c r="Z16" s="12">
        <f t="shared" si="6"/>
        <v>0</v>
      </c>
      <c r="AA16" s="14">
        <v>0</v>
      </c>
      <c r="AB16" s="13">
        <v>1</v>
      </c>
      <c r="AC16" s="13">
        <v>0</v>
      </c>
      <c r="AD16" s="14">
        <v>0</v>
      </c>
      <c r="AE16" s="12">
        <f t="shared" si="7"/>
        <v>1801</v>
      </c>
      <c r="AF16" s="15">
        <f t="shared" si="8"/>
        <v>24877.696449999999</v>
      </c>
      <c r="AG16" s="14">
        <v>31</v>
      </c>
      <c r="AH16" s="18">
        <v>31</v>
      </c>
      <c r="AI16" s="17"/>
      <c r="AJ16" s="12">
        <f t="shared" si="9"/>
        <v>20356.5</v>
      </c>
      <c r="AK16" s="12">
        <f t="shared" si="10"/>
        <v>4626.5</v>
      </c>
      <c r="AL16" s="12">
        <f t="shared" si="11"/>
        <v>0</v>
      </c>
      <c r="AM16" s="12">
        <f t="shared" si="12"/>
        <v>1695.6964499999999</v>
      </c>
      <c r="AN16" s="12">
        <v>0</v>
      </c>
      <c r="AO16" s="12">
        <v>0</v>
      </c>
      <c r="AP16" s="12">
        <v>0</v>
      </c>
      <c r="AQ16" s="12">
        <f t="shared" si="13"/>
        <v>26678.696449999999</v>
      </c>
      <c r="AR16" s="12">
        <f t="shared" si="14"/>
        <v>1800</v>
      </c>
      <c r="AS16" s="12">
        <v>0</v>
      </c>
      <c r="AT16" s="14">
        <v>0</v>
      </c>
      <c r="AU16" s="14">
        <v>0</v>
      </c>
      <c r="AV16" s="14">
        <v>0</v>
      </c>
      <c r="AW16" s="13">
        <v>0.75</v>
      </c>
      <c r="AX16" s="12">
        <f t="shared" si="15"/>
        <v>1800.75</v>
      </c>
      <c r="AY16" s="16">
        <v>0</v>
      </c>
      <c r="AZ16" s="12">
        <f t="shared" si="16"/>
        <v>0</v>
      </c>
      <c r="BA16" s="12">
        <v>0</v>
      </c>
      <c r="BB16" s="12">
        <v>0</v>
      </c>
      <c r="BC16" s="12">
        <v>0</v>
      </c>
      <c r="BD16" s="12">
        <v>0</v>
      </c>
      <c r="BE16" s="15">
        <f t="shared" si="17"/>
        <v>24877.946449999999</v>
      </c>
      <c r="BF16" s="12">
        <f t="shared" si="18"/>
        <v>1950</v>
      </c>
      <c r="BG16" s="12">
        <v>0</v>
      </c>
      <c r="BH16" s="14"/>
      <c r="BI16" s="13">
        <v>2.25</v>
      </c>
      <c r="BJ16" s="12">
        <f t="shared" si="19"/>
        <v>28630.946449999999</v>
      </c>
      <c r="BK16" s="29"/>
      <c r="BL16" s="5">
        <v>5150</v>
      </c>
      <c r="BM16" s="10">
        <f t="shared" si="20"/>
        <v>30027.946449999999</v>
      </c>
      <c r="BO16" s="9"/>
    </row>
    <row r="17" spans="1:67" ht="15" customHeight="1">
      <c r="A17" s="14">
        <v>15</v>
      </c>
      <c r="B17" s="28" t="s">
        <v>47</v>
      </c>
      <c r="C17" s="22" t="s">
        <v>46</v>
      </c>
      <c r="D17" s="22" t="s">
        <v>45</v>
      </c>
      <c r="E17" s="22" t="s">
        <v>44</v>
      </c>
      <c r="F17" s="24">
        <v>44652</v>
      </c>
      <c r="G17" s="24">
        <v>44835</v>
      </c>
      <c r="H17" s="22">
        <v>24878</v>
      </c>
      <c r="I17" s="22" t="s">
        <v>3</v>
      </c>
      <c r="J17" s="17"/>
      <c r="K17" s="21" t="s">
        <v>160</v>
      </c>
      <c r="L17" s="21" t="s">
        <v>2</v>
      </c>
      <c r="M17" s="20">
        <v>20356.5</v>
      </c>
      <c r="N17" s="20">
        <v>4626.5</v>
      </c>
      <c r="O17" s="20">
        <v>0</v>
      </c>
      <c r="P17" s="19">
        <f t="shared" si="0"/>
        <v>1695.6964499999999</v>
      </c>
      <c r="Q17" s="19">
        <v>0</v>
      </c>
      <c r="R17" s="19">
        <v>0</v>
      </c>
      <c r="S17" s="19">
        <v>0</v>
      </c>
      <c r="T17" s="12">
        <f t="shared" si="1"/>
        <v>26678.696449999999</v>
      </c>
      <c r="U17" s="12">
        <f t="shared" si="2"/>
        <v>1950</v>
      </c>
      <c r="V17" s="12">
        <f t="shared" si="3"/>
        <v>0</v>
      </c>
      <c r="W17" s="14">
        <v>2</v>
      </c>
      <c r="X17" s="12">
        <f t="shared" si="4"/>
        <v>28630.696449999999</v>
      </c>
      <c r="Y17" s="12">
        <f t="shared" si="5"/>
        <v>1800</v>
      </c>
      <c r="Z17" s="12">
        <f t="shared" si="6"/>
        <v>0</v>
      </c>
      <c r="AA17" s="14">
        <v>0</v>
      </c>
      <c r="AB17" s="13">
        <v>1</v>
      </c>
      <c r="AC17" s="13">
        <v>0</v>
      </c>
      <c r="AD17" s="14">
        <v>0</v>
      </c>
      <c r="AE17" s="12">
        <f t="shared" si="7"/>
        <v>1801</v>
      </c>
      <c r="AF17" s="15">
        <f t="shared" si="8"/>
        <v>24877.696449999999</v>
      </c>
      <c r="AG17" s="14">
        <v>31</v>
      </c>
      <c r="AH17" s="18">
        <v>31</v>
      </c>
      <c r="AI17" s="17"/>
      <c r="AJ17" s="12">
        <f t="shared" si="9"/>
        <v>20356.5</v>
      </c>
      <c r="AK17" s="12">
        <f t="shared" si="10"/>
        <v>4626.5</v>
      </c>
      <c r="AL17" s="12">
        <f t="shared" si="11"/>
        <v>0</v>
      </c>
      <c r="AM17" s="12">
        <f t="shared" si="12"/>
        <v>1695.6964499999999</v>
      </c>
      <c r="AN17" s="12">
        <v>0</v>
      </c>
      <c r="AO17" s="12">
        <v>0</v>
      </c>
      <c r="AP17" s="12">
        <v>0</v>
      </c>
      <c r="AQ17" s="12">
        <f t="shared" si="13"/>
        <v>26678.696449999999</v>
      </c>
      <c r="AR17" s="12">
        <f t="shared" si="14"/>
        <v>1800</v>
      </c>
      <c r="AS17" s="12">
        <v>0</v>
      </c>
      <c r="AT17" s="14">
        <v>0</v>
      </c>
      <c r="AU17" s="14">
        <v>0</v>
      </c>
      <c r="AV17" s="14">
        <v>0</v>
      </c>
      <c r="AW17" s="13">
        <v>0.75</v>
      </c>
      <c r="AX17" s="12">
        <f t="shared" si="15"/>
        <v>1800.75</v>
      </c>
      <c r="AY17" s="16">
        <v>0</v>
      </c>
      <c r="AZ17" s="12">
        <f t="shared" si="16"/>
        <v>0</v>
      </c>
      <c r="BA17" s="12">
        <v>0</v>
      </c>
      <c r="BB17" s="12">
        <v>0</v>
      </c>
      <c r="BC17" s="12">
        <v>0</v>
      </c>
      <c r="BD17" s="12">
        <v>0</v>
      </c>
      <c r="BE17" s="15">
        <f t="shared" si="17"/>
        <v>24877.946449999999</v>
      </c>
      <c r="BF17" s="12">
        <f t="shared" si="18"/>
        <v>1950</v>
      </c>
      <c r="BG17" s="12">
        <v>0</v>
      </c>
      <c r="BH17" s="14"/>
      <c r="BI17" s="13">
        <v>2.25</v>
      </c>
      <c r="BJ17" s="12">
        <f t="shared" si="19"/>
        <v>28630.946449999999</v>
      </c>
      <c r="BK17" s="29"/>
      <c r="BL17" s="5">
        <v>5375</v>
      </c>
      <c r="BM17" s="10">
        <f t="shared" si="20"/>
        <v>30252.946449999999</v>
      </c>
      <c r="BO17" s="9"/>
    </row>
    <row r="18" spans="1:67" ht="15" customHeight="1">
      <c r="A18" s="14">
        <v>16</v>
      </c>
      <c r="B18" s="28" t="s">
        <v>43</v>
      </c>
      <c r="C18" s="22" t="s">
        <v>42</v>
      </c>
      <c r="D18" s="22" t="s">
        <v>41</v>
      </c>
      <c r="E18" s="22" t="s">
        <v>40</v>
      </c>
      <c r="F18" s="24">
        <v>44652</v>
      </c>
      <c r="G18" s="24">
        <v>44743</v>
      </c>
      <c r="H18" s="22">
        <v>24500</v>
      </c>
      <c r="I18" s="22" t="s">
        <v>3</v>
      </c>
      <c r="J18" s="17"/>
      <c r="K18" s="21" t="s">
        <v>160</v>
      </c>
      <c r="L18" s="21" t="s">
        <v>2</v>
      </c>
      <c r="M18" s="20">
        <v>20356.5</v>
      </c>
      <c r="N18" s="20">
        <v>4248.5</v>
      </c>
      <c r="O18" s="20">
        <v>0</v>
      </c>
      <c r="P18" s="19">
        <f t="shared" si="0"/>
        <v>1695.6964499999999</v>
      </c>
      <c r="Q18" s="19">
        <v>0</v>
      </c>
      <c r="R18" s="19">
        <v>0</v>
      </c>
      <c r="S18" s="19">
        <v>0</v>
      </c>
      <c r="T18" s="12">
        <f t="shared" si="1"/>
        <v>26300.696449999999</v>
      </c>
      <c r="U18" s="12">
        <f t="shared" si="2"/>
        <v>1950</v>
      </c>
      <c r="V18" s="12">
        <f t="shared" si="3"/>
        <v>0</v>
      </c>
      <c r="W18" s="14">
        <v>2</v>
      </c>
      <c r="X18" s="12">
        <f t="shared" si="4"/>
        <v>28252.696449999999</v>
      </c>
      <c r="Y18" s="12">
        <f t="shared" si="5"/>
        <v>1800</v>
      </c>
      <c r="Z18" s="12">
        <f t="shared" si="6"/>
        <v>0</v>
      </c>
      <c r="AA18" s="14">
        <v>0</v>
      </c>
      <c r="AB18" s="13">
        <v>1</v>
      </c>
      <c r="AC18" s="13">
        <v>0</v>
      </c>
      <c r="AD18" s="14">
        <v>0</v>
      </c>
      <c r="AE18" s="12">
        <f t="shared" si="7"/>
        <v>1801</v>
      </c>
      <c r="AF18" s="15">
        <f t="shared" si="8"/>
        <v>24499.696449999999</v>
      </c>
      <c r="AG18" s="14">
        <v>31</v>
      </c>
      <c r="AH18" s="18">
        <v>31</v>
      </c>
      <c r="AI18" s="17"/>
      <c r="AJ18" s="12">
        <f t="shared" si="9"/>
        <v>20356.5</v>
      </c>
      <c r="AK18" s="12">
        <f t="shared" si="10"/>
        <v>4248.5</v>
      </c>
      <c r="AL18" s="12">
        <f t="shared" si="11"/>
        <v>0</v>
      </c>
      <c r="AM18" s="12">
        <f t="shared" si="12"/>
        <v>1695.6964499999999</v>
      </c>
      <c r="AN18" s="12">
        <v>0</v>
      </c>
      <c r="AO18" s="12">
        <v>0</v>
      </c>
      <c r="AP18" s="12">
        <v>0</v>
      </c>
      <c r="AQ18" s="12">
        <f t="shared" si="13"/>
        <v>26300.696449999999</v>
      </c>
      <c r="AR18" s="12">
        <f t="shared" si="14"/>
        <v>1800</v>
      </c>
      <c r="AS18" s="12">
        <v>0</v>
      </c>
      <c r="AT18" s="14">
        <v>0</v>
      </c>
      <c r="AU18" s="14">
        <v>0</v>
      </c>
      <c r="AV18" s="14">
        <v>0</v>
      </c>
      <c r="AW18" s="13">
        <v>0.75</v>
      </c>
      <c r="AX18" s="12">
        <f t="shared" si="15"/>
        <v>1800.75</v>
      </c>
      <c r="AY18" s="16">
        <v>0</v>
      </c>
      <c r="AZ18" s="12">
        <f t="shared" si="16"/>
        <v>0</v>
      </c>
      <c r="BA18" s="12">
        <v>0</v>
      </c>
      <c r="BB18" s="12">
        <v>0</v>
      </c>
      <c r="BC18" s="12">
        <v>0</v>
      </c>
      <c r="BD18" s="12">
        <v>0</v>
      </c>
      <c r="BE18" s="15">
        <f t="shared" si="17"/>
        <v>24499.946449999999</v>
      </c>
      <c r="BF18" s="12">
        <f t="shared" si="18"/>
        <v>1950</v>
      </c>
      <c r="BG18" s="12">
        <v>0</v>
      </c>
      <c r="BH18" s="14"/>
      <c r="BI18" s="13">
        <v>2.25</v>
      </c>
      <c r="BJ18" s="12">
        <f t="shared" si="19"/>
        <v>28252.946449999999</v>
      </c>
      <c r="BK18" s="29"/>
      <c r="BL18" s="5">
        <v>5625</v>
      </c>
      <c r="BM18" s="10">
        <f t="shared" si="20"/>
        <v>30124.946449999999</v>
      </c>
      <c r="BO18" s="9"/>
    </row>
    <row r="19" spans="1:67" ht="15" customHeight="1">
      <c r="A19" s="14">
        <v>17</v>
      </c>
      <c r="B19" s="28" t="s">
        <v>39</v>
      </c>
      <c r="C19" s="22" t="s">
        <v>38</v>
      </c>
      <c r="D19" s="22" t="s">
        <v>37</v>
      </c>
      <c r="E19" s="22" t="s">
        <v>36</v>
      </c>
      <c r="F19" s="24">
        <v>44732</v>
      </c>
      <c r="G19" s="24">
        <v>44824</v>
      </c>
      <c r="H19" s="22">
        <v>22000</v>
      </c>
      <c r="I19" s="22" t="s">
        <v>8</v>
      </c>
      <c r="J19" s="17"/>
      <c r="K19" s="21" t="s">
        <v>157</v>
      </c>
      <c r="L19" s="21" t="s">
        <v>2</v>
      </c>
      <c r="M19" s="20">
        <v>20356.5</v>
      </c>
      <c r="N19" s="20">
        <v>1748.5</v>
      </c>
      <c r="O19" s="20">
        <v>0</v>
      </c>
      <c r="P19" s="19">
        <f t="shared" si="0"/>
        <v>1695.6964499999999</v>
      </c>
      <c r="Q19" s="19">
        <v>0</v>
      </c>
      <c r="R19" s="19">
        <v>0</v>
      </c>
      <c r="S19" s="19">
        <v>0</v>
      </c>
      <c r="T19" s="12">
        <f t="shared" si="1"/>
        <v>23800.696449999999</v>
      </c>
      <c r="U19" s="12">
        <f t="shared" si="2"/>
        <v>1950</v>
      </c>
      <c r="V19" s="12">
        <f t="shared" si="3"/>
        <v>0</v>
      </c>
      <c r="W19" s="14">
        <v>2</v>
      </c>
      <c r="X19" s="12">
        <f t="shared" si="4"/>
        <v>25752.696449999999</v>
      </c>
      <c r="Y19" s="12">
        <f t="shared" si="5"/>
        <v>1800</v>
      </c>
      <c r="Z19" s="12">
        <f t="shared" si="6"/>
        <v>0</v>
      </c>
      <c r="AA19" s="14">
        <v>0</v>
      </c>
      <c r="AB19" s="13">
        <v>1</v>
      </c>
      <c r="AC19" s="13">
        <v>0</v>
      </c>
      <c r="AD19" s="14">
        <v>0</v>
      </c>
      <c r="AE19" s="12">
        <f t="shared" si="7"/>
        <v>1801</v>
      </c>
      <c r="AF19" s="15">
        <f t="shared" si="8"/>
        <v>21999.696449999999</v>
      </c>
      <c r="AG19" s="14">
        <v>31</v>
      </c>
      <c r="AH19" s="18">
        <v>31</v>
      </c>
      <c r="AI19" s="17"/>
      <c r="AJ19" s="12">
        <f t="shared" si="9"/>
        <v>20356.5</v>
      </c>
      <c r="AK19" s="12">
        <f t="shared" si="10"/>
        <v>1748.5</v>
      </c>
      <c r="AL19" s="12">
        <f t="shared" si="11"/>
        <v>0</v>
      </c>
      <c r="AM19" s="12">
        <f t="shared" si="12"/>
        <v>1695.6964499999999</v>
      </c>
      <c r="AN19" s="12">
        <v>0</v>
      </c>
      <c r="AO19" s="12">
        <v>0</v>
      </c>
      <c r="AP19" s="12">
        <v>0</v>
      </c>
      <c r="AQ19" s="12">
        <f t="shared" si="13"/>
        <v>23800.696449999999</v>
      </c>
      <c r="AR19" s="12">
        <f t="shared" si="14"/>
        <v>1800</v>
      </c>
      <c r="AS19" s="12">
        <v>0</v>
      </c>
      <c r="AT19" s="14">
        <v>0</v>
      </c>
      <c r="AU19" s="14">
        <v>0</v>
      </c>
      <c r="AV19" s="14">
        <v>0</v>
      </c>
      <c r="AW19" s="13">
        <v>0.75</v>
      </c>
      <c r="AX19" s="12">
        <f t="shared" si="15"/>
        <v>1800.75</v>
      </c>
      <c r="AY19" s="16">
        <v>0</v>
      </c>
      <c r="AZ19" s="12">
        <f t="shared" si="16"/>
        <v>0</v>
      </c>
      <c r="BA19" s="12">
        <v>0</v>
      </c>
      <c r="BB19" s="12">
        <v>0</v>
      </c>
      <c r="BC19" s="12">
        <v>0</v>
      </c>
      <c r="BD19" s="12">
        <v>0</v>
      </c>
      <c r="BE19" s="15">
        <f t="shared" si="17"/>
        <v>21999.946449999999</v>
      </c>
      <c r="BF19" s="12">
        <f t="shared" si="18"/>
        <v>1950</v>
      </c>
      <c r="BG19" s="12">
        <v>0</v>
      </c>
      <c r="BH19" s="14"/>
      <c r="BI19" s="13">
        <v>2.25</v>
      </c>
      <c r="BJ19" s="12">
        <f t="shared" si="19"/>
        <v>25752.946449999999</v>
      </c>
      <c r="BK19" s="29"/>
      <c r="BL19" s="5">
        <v>1125</v>
      </c>
      <c r="BM19" s="10">
        <f t="shared" si="20"/>
        <v>23124.946449999999</v>
      </c>
      <c r="BO19" s="9"/>
    </row>
    <row r="20" spans="1:67" ht="15" customHeight="1">
      <c r="A20" s="14">
        <v>18</v>
      </c>
      <c r="B20" s="28" t="s">
        <v>35</v>
      </c>
      <c r="C20" s="22" t="s">
        <v>34</v>
      </c>
      <c r="D20" s="22" t="s">
        <v>33</v>
      </c>
      <c r="E20" s="22" t="s">
        <v>32</v>
      </c>
      <c r="F20" s="24">
        <v>44739</v>
      </c>
      <c r="G20" s="24">
        <v>44831</v>
      </c>
      <c r="H20" s="30">
        <v>20251.196449999999</v>
      </c>
      <c r="I20" s="22" t="s">
        <v>8</v>
      </c>
      <c r="J20" s="17"/>
      <c r="K20" s="21" t="s">
        <v>158</v>
      </c>
      <c r="L20" s="21" t="s">
        <v>2</v>
      </c>
      <c r="M20" s="20">
        <v>20356.5</v>
      </c>
      <c r="N20" s="20">
        <v>0</v>
      </c>
      <c r="O20" s="20">
        <v>0</v>
      </c>
      <c r="P20" s="19">
        <f t="shared" si="0"/>
        <v>1695.6964499999999</v>
      </c>
      <c r="Q20" s="19">
        <v>0</v>
      </c>
      <c r="R20" s="19">
        <v>0</v>
      </c>
      <c r="S20" s="19">
        <v>0</v>
      </c>
      <c r="T20" s="12">
        <f t="shared" si="1"/>
        <v>22052.196449999999</v>
      </c>
      <c r="U20" s="12">
        <f t="shared" si="2"/>
        <v>1950</v>
      </c>
      <c r="V20" s="12">
        <f t="shared" si="3"/>
        <v>0</v>
      </c>
      <c r="W20" s="14">
        <v>2</v>
      </c>
      <c r="X20" s="12">
        <f t="shared" si="4"/>
        <v>24004.196449999999</v>
      </c>
      <c r="Y20" s="12">
        <f t="shared" si="5"/>
        <v>1800</v>
      </c>
      <c r="Z20" s="12">
        <f t="shared" si="6"/>
        <v>0</v>
      </c>
      <c r="AA20" s="14">
        <v>0</v>
      </c>
      <c r="AB20" s="13">
        <v>1</v>
      </c>
      <c r="AC20" s="13">
        <v>0</v>
      </c>
      <c r="AD20" s="14">
        <v>0</v>
      </c>
      <c r="AE20" s="12">
        <f t="shared" si="7"/>
        <v>1801</v>
      </c>
      <c r="AF20" s="15">
        <f t="shared" si="8"/>
        <v>20251.196449999999</v>
      </c>
      <c r="AG20" s="14">
        <v>31</v>
      </c>
      <c r="AH20" s="18">
        <v>31</v>
      </c>
      <c r="AI20" s="17"/>
      <c r="AJ20" s="12">
        <f t="shared" si="9"/>
        <v>20356.5</v>
      </c>
      <c r="AK20" s="12">
        <f t="shared" si="10"/>
        <v>0</v>
      </c>
      <c r="AL20" s="12">
        <f t="shared" si="11"/>
        <v>0</v>
      </c>
      <c r="AM20" s="12">
        <f t="shared" si="12"/>
        <v>1695.6964499999999</v>
      </c>
      <c r="AN20" s="12">
        <v>0</v>
      </c>
      <c r="AO20" s="12">
        <v>0</v>
      </c>
      <c r="AP20" s="12">
        <v>0</v>
      </c>
      <c r="AQ20" s="12">
        <f t="shared" si="13"/>
        <v>22052.196449999999</v>
      </c>
      <c r="AR20" s="12">
        <f t="shared" si="14"/>
        <v>1800</v>
      </c>
      <c r="AS20" s="12">
        <v>0</v>
      </c>
      <c r="AT20" s="14">
        <v>0</v>
      </c>
      <c r="AU20" s="14">
        <v>0</v>
      </c>
      <c r="AV20" s="14">
        <v>0</v>
      </c>
      <c r="AW20" s="13">
        <v>0.75</v>
      </c>
      <c r="AX20" s="12">
        <f t="shared" si="15"/>
        <v>1800.75</v>
      </c>
      <c r="AY20" s="16">
        <v>0</v>
      </c>
      <c r="AZ20" s="12">
        <f t="shared" si="16"/>
        <v>0</v>
      </c>
      <c r="BA20" s="12">
        <v>0</v>
      </c>
      <c r="BB20" s="12">
        <v>0</v>
      </c>
      <c r="BC20" s="12">
        <v>0</v>
      </c>
      <c r="BD20" s="12">
        <v>0</v>
      </c>
      <c r="BE20" s="15">
        <f t="shared" si="17"/>
        <v>20251.446449999999</v>
      </c>
      <c r="BF20" s="12">
        <f t="shared" si="18"/>
        <v>1950</v>
      </c>
      <c r="BG20" s="12">
        <v>0</v>
      </c>
      <c r="BH20" s="14"/>
      <c r="BI20" s="13">
        <v>2.25</v>
      </c>
      <c r="BJ20" s="12">
        <f t="shared" si="19"/>
        <v>24004.446449999999</v>
      </c>
      <c r="BK20" s="32"/>
      <c r="BL20" s="5">
        <v>1175</v>
      </c>
      <c r="BM20" s="10">
        <f t="shared" si="20"/>
        <v>21426.446449999999</v>
      </c>
      <c r="BO20" s="9"/>
    </row>
    <row r="21" spans="1:67" ht="15" customHeight="1">
      <c r="A21" s="14">
        <v>19</v>
      </c>
      <c r="B21" s="28" t="s">
        <v>31</v>
      </c>
      <c r="C21" s="22" t="s">
        <v>30</v>
      </c>
      <c r="D21" s="22" t="s">
        <v>29</v>
      </c>
      <c r="E21" s="22" t="s">
        <v>28</v>
      </c>
      <c r="F21" s="24">
        <v>44739</v>
      </c>
      <c r="G21" s="24">
        <v>44831</v>
      </c>
      <c r="H21" s="22">
        <v>21000</v>
      </c>
      <c r="I21" s="22" t="s">
        <v>8</v>
      </c>
      <c r="J21" s="17"/>
      <c r="K21" s="21" t="s">
        <v>159</v>
      </c>
      <c r="L21" s="21" t="s">
        <v>2</v>
      </c>
      <c r="M21" s="20">
        <v>20356.5</v>
      </c>
      <c r="N21" s="20">
        <v>748.5</v>
      </c>
      <c r="O21" s="20">
        <v>0</v>
      </c>
      <c r="P21" s="19">
        <f t="shared" si="0"/>
        <v>1695.6964499999999</v>
      </c>
      <c r="Q21" s="19">
        <v>0</v>
      </c>
      <c r="R21" s="19">
        <v>0</v>
      </c>
      <c r="S21" s="19">
        <v>0</v>
      </c>
      <c r="T21" s="12">
        <f t="shared" si="1"/>
        <v>22800.696449999999</v>
      </c>
      <c r="U21" s="12">
        <f t="shared" si="2"/>
        <v>1950</v>
      </c>
      <c r="V21" s="12">
        <f t="shared" si="3"/>
        <v>0</v>
      </c>
      <c r="W21" s="14">
        <v>2</v>
      </c>
      <c r="X21" s="12">
        <f t="shared" si="4"/>
        <v>24752.696449999999</v>
      </c>
      <c r="Y21" s="12">
        <f t="shared" si="5"/>
        <v>1800</v>
      </c>
      <c r="Z21" s="12">
        <f t="shared" si="6"/>
        <v>0</v>
      </c>
      <c r="AA21" s="14">
        <v>0</v>
      </c>
      <c r="AB21" s="13">
        <v>1</v>
      </c>
      <c r="AC21" s="13">
        <v>0</v>
      </c>
      <c r="AD21" s="14">
        <v>0</v>
      </c>
      <c r="AE21" s="12">
        <f t="shared" si="7"/>
        <v>1801</v>
      </c>
      <c r="AF21" s="15">
        <f t="shared" si="8"/>
        <v>20999.696449999999</v>
      </c>
      <c r="AG21" s="14">
        <v>31</v>
      </c>
      <c r="AH21" s="18">
        <v>31</v>
      </c>
      <c r="AI21" s="17"/>
      <c r="AJ21" s="12">
        <f t="shared" si="9"/>
        <v>20356.5</v>
      </c>
      <c r="AK21" s="12">
        <f t="shared" si="10"/>
        <v>748.5</v>
      </c>
      <c r="AL21" s="12">
        <f t="shared" si="11"/>
        <v>0</v>
      </c>
      <c r="AM21" s="12">
        <f t="shared" si="12"/>
        <v>1695.6964499999999</v>
      </c>
      <c r="AN21" s="12">
        <v>0</v>
      </c>
      <c r="AO21" s="12">
        <v>0</v>
      </c>
      <c r="AP21" s="12">
        <v>0</v>
      </c>
      <c r="AQ21" s="12">
        <f t="shared" si="13"/>
        <v>22800.696449999999</v>
      </c>
      <c r="AR21" s="12">
        <f t="shared" si="14"/>
        <v>1800</v>
      </c>
      <c r="AS21" s="12">
        <v>0</v>
      </c>
      <c r="AT21" s="14">
        <v>0</v>
      </c>
      <c r="AU21" s="14">
        <v>0</v>
      </c>
      <c r="AV21" s="14">
        <v>0</v>
      </c>
      <c r="AW21" s="13">
        <v>0.75</v>
      </c>
      <c r="AX21" s="12">
        <f t="shared" si="15"/>
        <v>1800.75</v>
      </c>
      <c r="AY21" s="16">
        <v>0</v>
      </c>
      <c r="AZ21" s="12">
        <f t="shared" si="16"/>
        <v>0</v>
      </c>
      <c r="BA21" s="12">
        <v>0</v>
      </c>
      <c r="BB21" s="12">
        <v>0</v>
      </c>
      <c r="BC21" s="12">
        <v>0</v>
      </c>
      <c r="BD21" s="12">
        <v>0</v>
      </c>
      <c r="BE21" s="15">
        <f t="shared" si="17"/>
        <v>20999.946449999999</v>
      </c>
      <c r="BF21" s="12">
        <f t="shared" si="18"/>
        <v>1950</v>
      </c>
      <c r="BG21" s="12">
        <v>0</v>
      </c>
      <c r="BH21" s="14"/>
      <c r="BI21" s="13">
        <v>2.25</v>
      </c>
      <c r="BJ21" s="12">
        <f t="shared" si="19"/>
        <v>24752.946449999999</v>
      </c>
      <c r="BK21" s="29"/>
      <c r="BL21" s="5">
        <v>1150</v>
      </c>
      <c r="BM21" s="10">
        <f t="shared" si="20"/>
        <v>22149.946449999999</v>
      </c>
      <c r="BO21" s="9"/>
    </row>
    <row r="22" spans="1:67" ht="15" customHeight="1">
      <c r="A22" s="14">
        <v>20</v>
      </c>
      <c r="B22" s="28" t="s">
        <v>27</v>
      </c>
      <c r="C22" s="22" t="s">
        <v>26</v>
      </c>
      <c r="D22" s="22" t="s">
        <v>25</v>
      </c>
      <c r="E22" s="22" t="s">
        <v>24</v>
      </c>
      <c r="F22" s="24">
        <v>44797</v>
      </c>
      <c r="G22" s="24">
        <v>44889</v>
      </c>
      <c r="H22" s="22">
        <v>42000</v>
      </c>
      <c r="I22" s="22" t="s">
        <v>23</v>
      </c>
      <c r="J22" s="31" t="s">
        <v>22</v>
      </c>
      <c r="K22" s="21" t="s">
        <v>161</v>
      </c>
      <c r="L22" s="21" t="s">
        <v>2</v>
      </c>
      <c r="M22" s="23">
        <v>25019</v>
      </c>
      <c r="N22" s="20">
        <v>16697.5</v>
      </c>
      <c r="O22" s="20">
        <v>0</v>
      </c>
      <c r="P22" s="19">
        <f t="shared" si="0"/>
        <v>2084.0826999999999</v>
      </c>
      <c r="Q22" s="19">
        <v>0</v>
      </c>
      <c r="R22" s="19">
        <v>0</v>
      </c>
      <c r="S22" s="19">
        <v>0</v>
      </c>
      <c r="T22" s="12">
        <f t="shared" si="1"/>
        <v>43800.582699999999</v>
      </c>
      <c r="U22" s="12">
        <f t="shared" si="2"/>
        <v>1950</v>
      </c>
      <c r="V22" s="12">
        <f t="shared" si="3"/>
        <v>0</v>
      </c>
      <c r="W22" s="14">
        <v>2</v>
      </c>
      <c r="X22" s="12">
        <f t="shared" si="4"/>
        <v>45752.582699999999</v>
      </c>
      <c r="Y22" s="12">
        <f t="shared" si="5"/>
        <v>1800</v>
      </c>
      <c r="Z22" s="12">
        <f t="shared" si="6"/>
        <v>0</v>
      </c>
      <c r="AA22" s="14">
        <v>0</v>
      </c>
      <c r="AB22" s="13">
        <v>1</v>
      </c>
      <c r="AC22" s="13">
        <v>0</v>
      </c>
      <c r="AD22" s="14">
        <v>0</v>
      </c>
      <c r="AE22" s="12">
        <f t="shared" si="7"/>
        <v>1801</v>
      </c>
      <c r="AF22" s="15">
        <f t="shared" si="8"/>
        <v>41999.582699999999</v>
      </c>
      <c r="AG22" s="14">
        <v>31</v>
      </c>
      <c r="AH22" s="18">
        <v>0</v>
      </c>
      <c r="AI22" s="17"/>
      <c r="AJ22" s="12">
        <f t="shared" si="9"/>
        <v>0</v>
      </c>
      <c r="AK22" s="12">
        <f t="shared" si="10"/>
        <v>0</v>
      </c>
      <c r="AL22" s="12">
        <f t="shared" si="11"/>
        <v>0</v>
      </c>
      <c r="AM22" s="12">
        <f t="shared" si="12"/>
        <v>0</v>
      </c>
      <c r="AN22" s="12">
        <v>0</v>
      </c>
      <c r="AO22" s="12">
        <v>0</v>
      </c>
      <c r="AP22" s="12">
        <v>0</v>
      </c>
      <c r="AQ22" s="12">
        <f t="shared" si="13"/>
        <v>0</v>
      </c>
      <c r="AR22" s="12">
        <f t="shared" si="14"/>
        <v>0</v>
      </c>
      <c r="AS22" s="12">
        <v>0</v>
      </c>
      <c r="AT22" s="14">
        <v>0</v>
      </c>
      <c r="AU22" s="14">
        <v>0</v>
      </c>
      <c r="AV22" s="14">
        <v>0</v>
      </c>
      <c r="AW22" s="13">
        <v>0</v>
      </c>
      <c r="AX22" s="12">
        <f t="shared" si="15"/>
        <v>0</v>
      </c>
      <c r="AY22" s="16">
        <v>0</v>
      </c>
      <c r="AZ22" s="12">
        <f t="shared" si="16"/>
        <v>0</v>
      </c>
      <c r="BA22" s="12">
        <v>0</v>
      </c>
      <c r="BB22" s="12">
        <v>0</v>
      </c>
      <c r="BC22" s="12">
        <v>0</v>
      </c>
      <c r="BD22" s="12">
        <v>0</v>
      </c>
      <c r="BE22" s="15">
        <f t="shared" si="17"/>
        <v>0</v>
      </c>
      <c r="BF22" s="12">
        <f t="shared" si="18"/>
        <v>0</v>
      </c>
      <c r="BG22" s="12">
        <v>0</v>
      </c>
      <c r="BH22" s="14"/>
      <c r="BI22" s="13">
        <v>0</v>
      </c>
      <c r="BJ22" s="12">
        <f t="shared" si="19"/>
        <v>0</v>
      </c>
      <c r="BK22" s="31" t="s">
        <v>22</v>
      </c>
      <c r="BL22" s="5">
        <v>0</v>
      </c>
      <c r="BM22" s="10">
        <f t="shared" si="20"/>
        <v>0</v>
      </c>
      <c r="BO22" s="9"/>
    </row>
    <row r="23" spans="1:67" ht="15" customHeight="1">
      <c r="A23" s="14">
        <v>21</v>
      </c>
      <c r="B23" s="28" t="s">
        <v>21</v>
      </c>
      <c r="C23" s="22" t="s">
        <v>20</v>
      </c>
      <c r="D23" s="22" t="s">
        <v>19</v>
      </c>
      <c r="E23" s="22" t="s">
        <v>18</v>
      </c>
      <c r="F23" s="24">
        <v>44844</v>
      </c>
      <c r="G23" s="24">
        <v>44905</v>
      </c>
      <c r="H23" s="30">
        <v>20251.196449999999</v>
      </c>
      <c r="I23" s="22" t="s">
        <v>13</v>
      </c>
      <c r="J23" s="17"/>
      <c r="K23" s="21" t="s">
        <v>159</v>
      </c>
      <c r="L23" s="21" t="s">
        <v>2</v>
      </c>
      <c r="M23" s="20">
        <v>20356.5</v>
      </c>
      <c r="N23" s="20">
        <v>0</v>
      </c>
      <c r="O23" s="20">
        <v>0</v>
      </c>
      <c r="P23" s="19">
        <f t="shared" si="0"/>
        <v>1695.6964499999999</v>
      </c>
      <c r="Q23" s="19">
        <v>0</v>
      </c>
      <c r="R23" s="19">
        <v>0</v>
      </c>
      <c r="S23" s="19">
        <v>0</v>
      </c>
      <c r="T23" s="12">
        <f t="shared" si="1"/>
        <v>22052.196449999999</v>
      </c>
      <c r="U23" s="12">
        <f t="shared" si="2"/>
        <v>1950</v>
      </c>
      <c r="V23" s="12">
        <f t="shared" si="3"/>
        <v>0</v>
      </c>
      <c r="W23" s="14">
        <v>2</v>
      </c>
      <c r="X23" s="12">
        <f t="shared" si="4"/>
        <v>24004.196449999999</v>
      </c>
      <c r="Y23" s="12">
        <f t="shared" si="5"/>
        <v>1800</v>
      </c>
      <c r="Z23" s="12">
        <f t="shared" si="6"/>
        <v>0</v>
      </c>
      <c r="AA23" s="14">
        <v>0</v>
      </c>
      <c r="AB23" s="13">
        <v>1</v>
      </c>
      <c r="AC23" s="13">
        <v>0</v>
      </c>
      <c r="AD23" s="14">
        <v>0</v>
      </c>
      <c r="AE23" s="12">
        <f t="shared" si="7"/>
        <v>1801</v>
      </c>
      <c r="AF23" s="15">
        <f t="shared" si="8"/>
        <v>20251.196449999999</v>
      </c>
      <c r="AG23" s="14">
        <v>31</v>
      </c>
      <c r="AH23" s="18">
        <v>31</v>
      </c>
      <c r="AI23" s="17"/>
      <c r="AJ23" s="12">
        <f t="shared" si="9"/>
        <v>20356.5</v>
      </c>
      <c r="AK23" s="12">
        <f t="shared" si="10"/>
        <v>0</v>
      </c>
      <c r="AL23" s="12">
        <f t="shared" si="11"/>
        <v>0</v>
      </c>
      <c r="AM23" s="12">
        <f t="shared" si="12"/>
        <v>1695.6964499999999</v>
      </c>
      <c r="AN23" s="12">
        <v>0</v>
      </c>
      <c r="AO23" s="12">
        <v>0</v>
      </c>
      <c r="AP23" s="12">
        <v>0</v>
      </c>
      <c r="AQ23" s="12">
        <f t="shared" si="13"/>
        <v>22052.196449999999</v>
      </c>
      <c r="AR23" s="12">
        <f t="shared" si="14"/>
        <v>1800</v>
      </c>
      <c r="AS23" s="12">
        <v>0</v>
      </c>
      <c r="AT23" s="14">
        <v>0</v>
      </c>
      <c r="AU23" s="14">
        <v>0</v>
      </c>
      <c r="AV23" s="14">
        <v>0</v>
      </c>
      <c r="AW23" s="13">
        <v>0.75</v>
      </c>
      <c r="AX23" s="12">
        <f t="shared" si="15"/>
        <v>1800.75</v>
      </c>
      <c r="AY23" s="16">
        <v>0</v>
      </c>
      <c r="AZ23" s="12">
        <f t="shared" si="16"/>
        <v>0</v>
      </c>
      <c r="BA23" s="12">
        <v>0</v>
      </c>
      <c r="BB23" s="12">
        <v>0</v>
      </c>
      <c r="BC23" s="12">
        <v>0</v>
      </c>
      <c r="BD23" s="12">
        <v>0</v>
      </c>
      <c r="BE23" s="15">
        <f t="shared" si="17"/>
        <v>20251.446449999999</v>
      </c>
      <c r="BF23" s="12">
        <f t="shared" si="18"/>
        <v>1950</v>
      </c>
      <c r="BG23" s="12">
        <v>0</v>
      </c>
      <c r="BH23" s="14"/>
      <c r="BI23" s="13">
        <v>2.25</v>
      </c>
      <c r="BJ23" s="12">
        <f t="shared" si="19"/>
        <v>24004.446449999999</v>
      </c>
      <c r="BK23" s="29"/>
      <c r="BL23" s="5">
        <v>1100</v>
      </c>
      <c r="BM23" s="10">
        <f t="shared" si="20"/>
        <v>21351.446449999999</v>
      </c>
      <c r="BO23" s="9"/>
    </row>
    <row r="24" spans="1:67" ht="15" customHeight="1">
      <c r="A24" s="14">
        <v>22</v>
      </c>
      <c r="B24" s="28" t="s">
        <v>17</v>
      </c>
      <c r="C24" s="22" t="s">
        <v>16</v>
      </c>
      <c r="D24" s="22" t="s">
        <v>15</v>
      </c>
      <c r="E24" s="22" t="s">
        <v>14</v>
      </c>
      <c r="F24" s="24">
        <v>44844</v>
      </c>
      <c r="G24" s="24">
        <v>44936</v>
      </c>
      <c r="H24" s="30">
        <v>20251.196449999999</v>
      </c>
      <c r="I24" s="22" t="s">
        <v>13</v>
      </c>
      <c r="J24" s="17"/>
      <c r="K24" s="21" t="s">
        <v>159</v>
      </c>
      <c r="L24" s="21" t="s">
        <v>2</v>
      </c>
      <c r="M24" s="20">
        <v>20356.5</v>
      </c>
      <c r="N24" s="20">
        <v>0</v>
      </c>
      <c r="O24" s="20">
        <v>0</v>
      </c>
      <c r="P24" s="19">
        <f t="shared" si="0"/>
        <v>1695.6964499999999</v>
      </c>
      <c r="Q24" s="19">
        <v>0</v>
      </c>
      <c r="R24" s="19">
        <v>0</v>
      </c>
      <c r="S24" s="19">
        <v>0</v>
      </c>
      <c r="T24" s="12">
        <f t="shared" si="1"/>
        <v>22052.196449999999</v>
      </c>
      <c r="U24" s="12">
        <f t="shared" si="2"/>
        <v>1950</v>
      </c>
      <c r="V24" s="12">
        <f t="shared" si="3"/>
        <v>0</v>
      </c>
      <c r="W24" s="14">
        <v>2</v>
      </c>
      <c r="X24" s="12">
        <f t="shared" si="4"/>
        <v>24004.196449999999</v>
      </c>
      <c r="Y24" s="12">
        <f t="shared" si="5"/>
        <v>1800</v>
      </c>
      <c r="Z24" s="12">
        <f t="shared" si="6"/>
        <v>0</v>
      </c>
      <c r="AA24" s="14">
        <v>0</v>
      </c>
      <c r="AB24" s="13">
        <v>1</v>
      </c>
      <c r="AC24" s="13">
        <v>0</v>
      </c>
      <c r="AD24" s="14">
        <v>0</v>
      </c>
      <c r="AE24" s="12">
        <f t="shared" si="7"/>
        <v>1801</v>
      </c>
      <c r="AF24" s="15">
        <f t="shared" si="8"/>
        <v>20251.196449999999</v>
      </c>
      <c r="AG24" s="14">
        <v>31</v>
      </c>
      <c r="AH24" s="18">
        <v>31</v>
      </c>
      <c r="AI24" s="17"/>
      <c r="AJ24" s="12">
        <f t="shared" si="9"/>
        <v>20356.5</v>
      </c>
      <c r="AK24" s="12">
        <f t="shared" si="10"/>
        <v>0</v>
      </c>
      <c r="AL24" s="12">
        <f t="shared" si="11"/>
        <v>0</v>
      </c>
      <c r="AM24" s="12">
        <f t="shared" si="12"/>
        <v>1695.6964499999999</v>
      </c>
      <c r="AN24" s="12">
        <v>0</v>
      </c>
      <c r="AO24" s="12">
        <v>0</v>
      </c>
      <c r="AP24" s="12">
        <v>0</v>
      </c>
      <c r="AQ24" s="12">
        <f t="shared" si="13"/>
        <v>22052.196449999999</v>
      </c>
      <c r="AR24" s="12">
        <f t="shared" si="14"/>
        <v>1800</v>
      </c>
      <c r="AS24" s="12">
        <v>0</v>
      </c>
      <c r="AT24" s="14">
        <v>0</v>
      </c>
      <c r="AU24" s="14">
        <v>0</v>
      </c>
      <c r="AV24" s="14">
        <v>0</v>
      </c>
      <c r="AW24" s="13">
        <v>0.75</v>
      </c>
      <c r="AX24" s="12">
        <f t="shared" si="15"/>
        <v>1800.75</v>
      </c>
      <c r="AY24" s="16">
        <v>0</v>
      </c>
      <c r="AZ24" s="12">
        <f t="shared" si="16"/>
        <v>0</v>
      </c>
      <c r="BA24" s="12">
        <v>0</v>
      </c>
      <c r="BB24" s="12">
        <v>0</v>
      </c>
      <c r="BC24" s="12">
        <v>0</v>
      </c>
      <c r="BD24" s="12">
        <v>0</v>
      </c>
      <c r="BE24" s="15">
        <f t="shared" si="17"/>
        <v>20251.446449999999</v>
      </c>
      <c r="BF24" s="12">
        <f t="shared" si="18"/>
        <v>1950</v>
      </c>
      <c r="BG24" s="12">
        <v>0</v>
      </c>
      <c r="BH24" s="14"/>
      <c r="BI24" s="13">
        <v>2.25</v>
      </c>
      <c r="BJ24" s="12">
        <f t="shared" si="19"/>
        <v>24004.446449999999</v>
      </c>
      <c r="BK24" s="29"/>
      <c r="BL24" s="5">
        <v>1150</v>
      </c>
      <c r="BM24" s="10">
        <f t="shared" si="20"/>
        <v>21401.446449999999</v>
      </c>
      <c r="BO24" s="9"/>
    </row>
    <row r="25" spans="1:67" ht="15" customHeight="1">
      <c r="A25" s="14">
        <v>23</v>
      </c>
      <c r="B25" s="28" t="s">
        <v>12</v>
      </c>
      <c r="C25" s="22" t="s">
        <v>11</v>
      </c>
      <c r="D25" s="22" t="s">
        <v>10</v>
      </c>
      <c r="E25" s="22" t="s">
        <v>9</v>
      </c>
      <c r="F25" s="24">
        <v>44844</v>
      </c>
      <c r="G25" s="24">
        <v>45026</v>
      </c>
      <c r="H25" s="30">
        <v>20251.196449999999</v>
      </c>
      <c r="I25" s="22" t="s">
        <v>8</v>
      </c>
      <c r="J25" s="17"/>
      <c r="K25" s="21" t="s">
        <v>158</v>
      </c>
      <c r="L25" s="21" t="s">
        <v>2</v>
      </c>
      <c r="M25" s="20">
        <v>20356.5</v>
      </c>
      <c r="N25" s="20">
        <v>0</v>
      </c>
      <c r="O25" s="20">
        <v>0</v>
      </c>
      <c r="P25" s="19">
        <f t="shared" si="0"/>
        <v>1695.6964499999999</v>
      </c>
      <c r="Q25" s="19">
        <v>0</v>
      </c>
      <c r="R25" s="19">
        <v>0</v>
      </c>
      <c r="S25" s="19">
        <v>0</v>
      </c>
      <c r="T25" s="12">
        <f t="shared" si="1"/>
        <v>22052.196449999999</v>
      </c>
      <c r="U25" s="12">
        <f t="shared" si="2"/>
        <v>1950</v>
      </c>
      <c r="V25" s="12">
        <f t="shared" si="3"/>
        <v>0</v>
      </c>
      <c r="W25" s="14">
        <v>2</v>
      </c>
      <c r="X25" s="12">
        <f t="shared" si="4"/>
        <v>24004.196449999999</v>
      </c>
      <c r="Y25" s="12">
        <f t="shared" si="5"/>
        <v>1800</v>
      </c>
      <c r="Z25" s="12">
        <f t="shared" si="6"/>
        <v>0</v>
      </c>
      <c r="AA25" s="14">
        <v>0</v>
      </c>
      <c r="AB25" s="13">
        <v>1</v>
      </c>
      <c r="AC25" s="13">
        <v>0</v>
      </c>
      <c r="AD25" s="14">
        <v>0</v>
      </c>
      <c r="AE25" s="12">
        <f t="shared" si="7"/>
        <v>1801</v>
      </c>
      <c r="AF25" s="15">
        <f t="shared" si="8"/>
        <v>20251.196449999999</v>
      </c>
      <c r="AG25" s="14">
        <v>31</v>
      </c>
      <c r="AH25" s="18">
        <v>31</v>
      </c>
      <c r="AI25" s="17"/>
      <c r="AJ25" s="12">
        <f t="shared" si="9"/>
        <v>20356.5</v>
      </c>
      <c r="AK25" s="12">
        <f t="shared" si="10"/>
        <v>0</v>
      </c>
      <c r="AL25" s="12">
        <f t="shared" si="11"/>
        <v>0</v>
      </c>
      <c r="AM25" s="12">
        <f t="shared" si="12"/>
        <v>1695.6964499999999</v>
      </c>
      <c r="AN25" s="12">
        <v>0</v>
      </c>
      <c r="AO25" s="12">
        <v>0</v>
      </c>
      <c r="AP25" s="12">
        <v>0</v>
      </c>
      <c r="AQ25" s="12">
        <f t="shared" si="13"/>
        <v>22052.196449999999</v>
      </c>
      <c r="AR25" s="12">
        <f t="shared" si="14"/>
        <v>1800</v>
      </c>
      <c r="AS25" s="12">
        <v>0</v>
      </c>
      <c r="AT25" s="14">
        <v>0</v>
      </c>
      <c r="AU25" s="14">
        <v>0</v>
      </c>
      <c r="AV25" s="14">
        <v>0</v>
      </c>
      <c r="AW25" s="13">
        <v>0.75</v>
      </c>
      <c r="AX25" s="12">
        <f t="shared" si="15"/>
        <v>1800.75</v>
      </c>
      <c r="AY25" s="16">
        <v>0</v>
      </c>
      <c r="AZ25" s="12">
        <f t="shared" si="16"/>
        <v>0</v>
      </c>
      <c r="BA25" s="12">
        <v>0</v>
      </c>
      <c r="BB25" s="12">
        <v>0</v>
      </c>
      <c r="BC25" s="12">
        <v>0</v>
      </c>
      <c r="BD25" s="12">
        <v>0</v>
      </c>
      <c r="BE25" s="15">
        <f t="shared" si="17"/>
        <v>20251.446449999999</v>
      </c>
      <c r="BF25" s="12">
        <f t="shared" si="18"/>
        <v>1950</v>
      </c>
      <c r="BG25" s="12">
        <v>0</v>
      </c>
      <c r="BH25" s="14"/>
      <c r="BI25" s="13">
        <v>2.25</v>
      </c>
      <c r="BJ25" s="12">
        <f t="shared" si="19"/>
        <v>24004.446449999999</v>
      </c>
      <c r="BK25" s="29"/>
      <c r="BL25" s="5">
        <v>1150</v>
      </c>
      <c r="BM25" s="10">
        <f t="shared" si="20"/>
        <v>21401.446449999999</v>
      </c>
      <c r="BO25" s="9"/>
    </row>
    <row r="26" spans="1:67" ht="15" customHeight="1">
      <c r="A26" s="14">
        <v>24</v>
      </c>
      <c r="B26" s="28" t="s">
        <v>7</v>
      </c>
      <c r="C26" s="22" t="s">
        <v>6</v>
      </c>
      <c r="D26" s="27" t="s">
        <v>5</v>
      </c>
      <c r="E26" s="26" t="s">
        <v>4</v>
      </c>
      <c r="F26" s="25">
        <v>44915</v>
      </c>
      <c r="G26" s="24">
        <v>45097</v>
      </c>
      <c r="H26" s="23">
        <v>21247</v>
      </c>
      <c r="I26" s="22" t="s">
        <v>3</v>
      </c>
      <c r="J26" s="17"/>
      <c r="K26" s="21" t="s">
        <v>157</v>
      </c>
      <c r="L26" s="21" t="s">
        <v>2</v>
      </c>
      <c r="M26" s="20">
        <v>20356.5</v>
      </c>
      <c r="N26" s="20">
        <v>995.5</v>
      </c>
      <c r="O26" s="20">
        <v>0</v>
      </c>
      <c r="P26" s="19">
        <f t="shared" si="0"/>
        <v>1695.6964499999999</v>
      </c>
      <c r="Q26" s="19">
        <v>0</v>
      </c>
      <c r="R26" s="19">
        <v>0</v>
      </c>
      <c r="S26" s="19">
        <v>0</v>
      </c>
      <c r="T26" s="12">
        <f t="shared" si="1"/>
        <v>23047.696449999999</v>
      </c>
      <c r="U26" s="12">
        <f t="shared" si="2"/>
        <v>1950</v>
      </c>
      <c r="V26" s="12">
        <f t="shared" si="3"/>
        <v>0</v>
      </c>
      <c r="W26" s="14">
        <v>2</v>
      </c>
      <c r="X26" s="12">
        <f t="shared" si="4"/>
        <v>24999.696449999999</v>
      </c>
      <c r="Y26" s="12">
        <f t="shared" si="5"/>
        <v>1800</v>
      </c>
      <c r="Z26" s="12">
        <f t="shared" si="6"/>
        <v>0</v>
      </c>
      <c r="AA26" s="14">
        <v>0</v>
      </c>
      <c r="AB26" s="13">
        <v>1</v>
      </c>
      <c r="AC26" s="13">
        <v>0</v>
      </c>
      <c r="AD26" s="14">
        <v>0</v>
      </c>
      <c r="AE26" s="12">
        <f t="shared" si="7"/>
        <v>1801</v>
      </c>
      <c r="AF26" s="15">
        <f t="shared" si="8"/>
        <v>21246.696449999999</v>
      </c>
      <c r="AG26" s="14">
        <v>31</v>
      </c>
      <c r="AH26" s="18">
        <v>12</v>
      </c>
      <c r="AI26" s="17"/>
      <c r="AJ26" s="12">
        <f t="shared" si="9"/>
        <v>7879.9354838709678</v>
      </c>
      <c r="AK26" s="12">
        <f t="shared" si="10"/>
        <v>385.35483870967744</v>
      </c>
      <c r="AL26" s="12">
        <f t="shared" si="11"/>
        <v>0</v>
      </c>
      <c r="AM26" s="12">
        <f t="shared" si="12"/>
        <v>656.39862580645161</v>
      </c>
      <c r="AN26" s="12">
        <v>0</v>
      </c>
      <c r="AO26" s="12">
        <v>0</v>
      </c>
      <c r="AP26" s="12">
        <v>0</v>
      </c>
      <c r="AQ26" s="12">
        <f t="shared" si="13"/>
        <v>8921.6889483870982</v>
      </c>
      <c r="AR26" s="12">
        <f t="shared" si="14"/>
        <v>1024.3600931612905</v>
      </c>
      <c r="AS26" s="12">
        <v>0</v>
      </c>
      <c r="AT26" s="14">
        <v>0</v>
      </c>
      <c r="AU26" s="14">
        <v>0</v>
      </c>
      <c r="AV26" s="14">
        <v>0</v>
      </c>
      <c r="AW26" s="13">
        <v>0.75</v>
      </c>
      <c r="AX26" s="12">
        <f t="shared" si="15"/>
        <v>1025.1100931612905</v>
      </c>
      <c r="AY26" s="16">
        <v>0</v>
      </c>
      <c r="AZ26" s="12">
        <f t="shared" si="16"/>
        <v>0</v>
      </c>
      <c r="BA26" s="12">
        <v>0</v>
      </c>
      <c r="BB26" s="12">
        <v>0</v>
      </c>
      <c r="BC26" s="12">
        <v>0</v>
      </c>
      <c r="BD26" s="12">
        <v>0</v>
      </c>
      <c r="BE26" s="15">
        <f t="shared" si="17"/>
        <v>7896.5788552258073</v>
      </c>
      <c r="BF26" s="12">
        <f t="shared" si="18"/>
        <v>1109.7234342580646</v>
      </c>
      <c r="BG26" s="12">
        <v>0</v>
      </c>
      <c r="BH26" s="14"/>
      <c r="BI26" s="13">
        <v>2.25</v>
      </c>
      <c r="BJ26" s="12">
        <f t="shared" si="19"/>
        <v>10033.662382645163</v>
      </c>
      <c r="BK26" s="11" t="s">
        <v>1</v>
      </c>
      <c r="BL26" s="5">
        <v>25</v>
      </c>
      <c r="BM26" s="10">
        <f t="shared" si="20"/>
        <v>7921.5788552258073</v>
      </c>
      <c r="BO26" s="9"/>
    </row>
    <row r="27" spans="1:67" ht="15" customHeight="1">
      <c r="C27" s="1"/>
      <c r="D27" s="5"/>
      <c r="E27" s="1"/>
      <c r="F27" s="1"/>
      <c r="G27" s="1"/>
      <c r="H27" s="1"/>
      <c r="I27" s="1"/>
      <c r="J27" s="1"/>
      <c r="K27" s="8"/>
      <c r="L27" s="7" t="s">
        <v>0</v>
      </c>
      <c r="M27" s="6">
        <f t="shared" ref="M27:AR27" si="21">SUM(M3:M26)</f>
        <v>493218.5</v>
      </c>
      <c r="N27" s="6">
        <f t="shared" si="21"/>
        <v>78520</v>
      </c>
      <c r="O27" s="6">
        <f t="shared" si="21"/>
        <v>5846</v>
      </c>
      <c r="P27" s="6">
        <f t="shared" si="21"/>
        <v>41085.101050000005</v>
      </c>
      <c r="Q27" s="6">
        <f t="shared" si="21"/>
        <v>0</v>
      </c>
      <c r="R27" s="6">
        <f t="shared" si="21"/>
        <v>0</v>
      </c>
      <c r="S27" s="6">
        <f t="shared" si="21"/>
        <v>0</v>
      </c>
      <c r="T27" s="6">
        <f t="shared" si="21"/>
        <v>618669.60105000006</v>
      </c>
      <c r="U27" s="6">
        <f t="shared" si="21"/>
        <v>46800</v>
      </c>
      <c r="V27" s="6">
        <f t="shared" si="21"/>
        <v>0</v>
      </c>
      <c r="W27" s="6">
        <f t="shared" si="21"/>
        <v>48</v>
      </c>
      <c r="X27" s="6">
        <f t="shared" si="21"/>
        <v>665517.60105000006</v>
      </c>
      <c r="Y27" s="6">
        <f t="shared" si="21"/>
        <v>43200</v>
      </c>
      <c r="Z27" s="6">
        <f t="shared" si="21"/>
        <v>0</v>
      </c>
      <c r="AA27" s="6">
        <f t="shared" si="21"/>
        <v>0</v>
      </c>
      <c r="AB27" s="6">
        <f t="shared" si="21"/>
        <v>24</v>
      </c>
      <c r="AC27" s="6">
        <f t="shared" si="21"/>
        <v>0</v>
      </c>
      <c r="AD27" s="6">
        <f t="shared" si="21"/>
        <v>0</v>
      </c>
      <c r="AE27" s="6">
        <f t="shared" si="21"/>
        <v>43224</v>
      </c>
      <c r="AF27" s="6">
        <f t="shared" si="21"/>
        <v>575445.60104999994</v>
      </c>
      <c r="AG27" s="6">
        <f t="shared" si="21"/>
        <v>744</v>
      </c>
      <c r="AH27" s="6">
        <f t="shared" si="21"/>
        <v>684</v>
      </c>
      <c r="AI27" s="6">
        <f t="shared" si="21"/>
        <v>0</v>
      </c>
      <c r="AJ27" s="6">
        <f t="shared" si="21"/>
        <v>449156.32258064515</v>
      </c>
      <c r="AK27" s="6">
        <f t="shared" si="21"/>
        <v>60132.193548387098</v>
      </c>
      <c r="AL27" s="6">
        <f t="shared" si="21"/>
        <v>5846</v>
      </c>
      <c r="AM27" s="6">
        <f t="shared" si="21"/>
        <v>37414.721670967745</v>
      </c>
      <c r="AN27" s="6">
        <f t="shared" si="21"/>
        <v>0</v>
      </c>
      <c r="AO27" s="6">
        <f t="shared" si="21"/>
        <v>0</v>
      </c>
      <c r="AP27" s="6">
        <f t="shared" si="21"/>
        <v>0</v>
      </c>
      <c r="AQ27" s="6">
        <f t="shared" si="21"/>
        <v>552549.23779999977</v>
      </c>
      <c r="AR27" s="6">
        <f t="shared" si="21"/>
        <v>40616.990256193545</v>
      </c>
      <c r="AS27" s="6">
        <f t="shared" ref="AS27:BX27" si="22">SUM(AS3:AS26)</f>
        <v>0</v>
      </c>
      <c r="AT27" s="6">
        <f t="shared" si="22"/>
        <v>0</v>
      </c>
      <c r="AU27" s="6">
        <f t="shared" si="22"/>
        <v>0</v>
      </c>
      <c r="AV27" s="6">
        <f t="shared" si="22"/>
        <v>0</v>
      </c>
      <c r="AW27" s="6">
        <f t="shared" si="22"/>
        <v>17.25</v>
      </c>
      <c r="AX27" s="6">
        <f t="shared" si="22"/>
        <v>40634.240256193545</v>
      </c>
      <c r="AY27" s="6">
        <f t="shared" si="22"/>
        <v>0</v>
      </c>
      <c r="AZ27" s="6">
        <f t="shared" si="22"/>
        <v>0</v>
      </c>
      <c r="BA27" s="6">
        <f t="shared" si="22"/>
        <v>0</v>
      </c>
      <c r="BB27" s="6">
        <f t="shared" si="22"/>
        <v>0</v>
      </c>
      <c r="BC27" s="6">
        <f t="shared" si="22"/>
        <v>0</v>
      </c>
      <c r="BD27" s="6">
        <f t="shared" si="22"/>
        <v>0</v>
      </c>
      <c r="BE27" s="6">
        <f t="shared" si="22"/>
        <v>511914.99754380627</v>
      </c>
      <c r="BF27" s="6">
        <f t="shared" si="22"/>
        <v>44001.739444209677</v>
      </c>
      <c r="BG27" s="6">
        <f t="shared" si="22"/>
        <v>0</v>
      </c>
      <c r="BH27" s="6">
        <f t="shared" si="22"/>
        <v>0</v>
      </c>
      <c r="BI27" s="6">
        <f t="shared" si="22"/>
        <v>51.75</v>
      </c>
      <c r="BJ27" s="6">
        <f t="shared" si="22"/>
        <v>596602.72724420961</v>
      </c>
    </row>
    <row r="28" spans="1:67" ht="15" customHeight="1">
      <c r="C28" s="1"/>
      <c r="D28" s="1"/>
      <c r="E28" s="1"/>
      <c r="F28" s="1"/>
      <c r="G28" s="1"/>
      <c r="H28" s="1"/>
      <c r="I28" s="2"/>
      <c r="K28" s="1"/>
      <c r="L28" s="1"/>
      <c r="AF28" s="1"/>
      <c r="AG28" s="2"/>
      <c r="AI28" s="1"/>
      <c r="BE28" s="1"/>
    </row>
    <row r="29" spans="1:67" ht="15" customHeight="1">
      <c r="C29" s="1"/>
      <c r="D29" s="1"/>
      <c r="E29" s="1"/>
      <c r="F29" s="1"/>
      <c r="G29" s="1"/>
      <c r="H29" s="1"/>
      <c r="I29" s="2"/>
      <c r="K29" s="1"/>
      <c r="L29" s="1"/>
      <c r="AF29" s="1"/>
      <c r="AG29" s="2"/>
      <c r="AI29" s="1"/>
      <c r="BE29" s="1"/>
    </row>
    <row r="30" spans="1:67" ht="15" customHeight="1">
      <c r="C30" s="1"/>
      <c r="D30" s="1"/>
      <c r="E30" s="1"/>
      <c r="F30" s="2"/>
      <c r="H30" s="1"/>
      <c r="I30" s="1"/>
      <c r="J30" s="1"/>
      <c r="K30" s="1"/>
      <c r="L30" s="1"/>
      <c r="AD30" s="2"/>
      <c r="AF30" s="1"/>
      <c r="AI30" s="1"/>
      <c r="BE30" s="1"/>
    </row>
    <row r="31" spans="1:67" ht="15" customHeight="1">
      <c r="C31" s="1"/>
      <c r="D31" s="1"/>
      <c r="E31" s="2"/>
      <c r="G31" s="1"/>
      <c r="H31" s="1"/>
      <c r="I31" s="1"/>
      <c r="J31" s="1"/>
      <c r="K31" s="1"/>
      <c r="L31" s="1"/>
      <c r="AC31" s="2"/>
      <c r="AF31" s="1"/>
      <c r="AI31" s="1"/>
      <c r="BE31" s="1"/>
    </row>
    <row r="32" spans="1:67" ht="15" customHeight="1">
      <c r="B32" s="1"/>
      <c r="C32" s="1"/>
      <c r="D32" s="1"/>
      <c r="E32" s="1"/>
      <c r="F32" s="2"/>
      <c r="H32" s="1"/>
      <c r="I32" s="1"/>
      <c r="J32" s="1"/>
      <c r="K32" s="1"/>
      <c r="L32" s="1"/>
      <c r="AE32" s="2"/>
      <c r="AF32" s="1"/>
      <c r="AI32" s="1"/>
      <c r="BE32" s="1"/>
    </row>
    <row r="33" spans="2:57" ht="15" customHeight="1">
      <c r="B33" s="1"/>
      <c r="C33" s="1"/>
      <c r="D33" s="1"/>
      <c r="E33" s="2"/>
      <c r="G33" s="1"/>
      <c r="H33" s="1"/>
      <c r="I33" s="1"/>
      <c r="J33" s="1"/>
      <c r="K33" s="1"/>
      <c r="L33" s="1"/>
      <c r="AD33" s="2"/>
      <c r="AF33" s="1"/>
      <c r="AI33" s="1"/>
      <c r="BE33" s="1"/>
    </row>
    <row r="34" spans="2:57" ht="15" customHeight="1">
      <c r="B34" s="1"/>
      <c r="C34" s="1"/>
      <c r="D34" s="1"/>
      <c r="E34" s="1"/>
      <c r="F34" s="2"/>
      <c r="H34" s="1"/>
      <c r="I34" s="1"/>
      <c r="J34" s="1"/>
      <c r="K34" s="1"/>
      <c r="L34" s="1"/>
      <c r="AE34" s="2"/>
      <c r="AF34" s="1"/>
      <c r="AI34" s="1"/>
      <c r="BE34" s="1"/>
    </row>
    <row r="35" spans="2:57" ht="15" customHeight="1">
      <c r="B35" s="1"/>
      <c r="C35" s="1"/>
      <c r="D35" s="1"/>
      <c r="E35" s="1"/>
      <c r="F35" s="2"/>
      <c r="H35" s="1"/>
      <c r="I35" s="1"/>
      <c r="J35" s="1"/>
      <c r="K35" s="1"/>
      <c r="L35" s="1"/>
      <c r="AE35" s="2"/>
      <c r="AF35" s="1"/>
      <c r="AI35" s="1"/>
      <c r="BE35" s="1"/>
    </row>
    <row r="36" spans="2:57" ht="15" customHeight="1">
      <c r="B36" s="1"/>
      <c r="C36" s="1"/>
      <c r="D36" s="1"/>
      <c r="E36" s="1"/>
      <c r="F36" s="2"/>
      <c r="H36" s="1"/>
      <c r="I36" s="1"/>
      <c r="J36" s="1"/>
      <c r="K36" s="1"/>
      <c r="L36" s="1"/>
      <c r="AE36" s="2"/>
      <c r="AF36" s="1"/>
      <c r="AI36" s="1"/>
      <c r="BE36" s="1"/>
    </row>
    <row r="37" spans="2:57" ht="15" customHeight="1">
      <c r="B37" s="1"/>
      <c r="C37" s="1"/>
      <c r="D37" s="1"/>
      <c r="E37" s="1"/>
      <c r="F37" s="2"/>
      <c r="H37" s="1"/>
      <c r="I37" s="1"/>
      <c r="J37" s="1"/>
      <c r="K37" s="1"/>
      <c r="L37" s="1"/>
      <c r="AE37" s="2"/>
      <c r="AF37" s="1"/>
      <c r="AI37" s="1"/>
      <c r="BE37" s="1"/>
    </row>
    <row r="38" spans="2:57" ht="15" customHeight="1">
      <c r="B38" s="1"/>
      <c r="C38" s="1"/>
      <c r="D38" s="1"/>
      <c r="E38" s="1"/>
      <c r="F38" s="2"/>
      <c r="H38" s="1"/>
      <c r="I38" s="1"/>
      <c r="J38" s="1"/>
      <c r="K38" s="1"/>
      <c r="L38" s="1"/>
      <c r="AE38" s="2"/>
      <c r="AF38" s="1"/>
      <c r="AI38" s="1"/>
      <c r="BE38" s="1"/>
    </row>
    <row r="39" spans="2:57" ht="15" customHeight="1">
      <c r="B39" s="1"/>
      <c r="C39" s="1"/>
      <c r="D39" s="1"/>
      <c r="E39" s="1"/>
      <c r="F39" s="1"/>
      <c r="G39" s="2"/>
      <c r="I39" s="1"/>
      <c r="J39" s="1"/>
      <c r="K39" s="1"/>
      <c r="L39" s="1"/>
      <c r="AI39" s="1"/>
      <c r="BE39" s="1"/>
    </row>
    <row r="40" spans="2:57" ht="15" customHeight="1">
      <c r="B40" s="1"/>
      <c r="C40" s="1"/>
      <c r="D40" s="1"/>
      <c r="E40" s="1"/>
      <c r="F40" s="1"/>
      <c r="G40" s="2"/>
      <c r="I40" s="1"/>
      <c r="J40" s="1"/>
      <c r="K40" s="1"/>
      <c r="L40" s="1"/>
      <c r="AI40" s="1"/>
      <c r="BE40" s="1"/>
    </row>
    <row r="41" spans="2:57" ht="15" customHeight="1">
      <c r="B41" s="1"/>
      <c r="C41" s="1"/>
      <c r="D41" s="1"/>
      <c r="E41" s="1"/>
      <c r="F41" s="1"/>
      <c r="G41" s="2"/>
      <c r="I41" s="1"/>
      <c r="J41" s="1"/>
      <c r="K41" s="1"/>
      <c r="L41" s="1"/>
      <c r="AI41" s="1"/>
      <c r="BE41" s="1"/>
    </row>
    <row r="42" spans="2:57" ht="15" customHeight="1">
      <c r="B42" s="1"/>
      <c r="C42" s="1"/>
      <c r="D42" s="1"/>
      <c r="E42" s="1"/>
      <c r="F42" s="1"/>
      <c r="G42" s="2"/>
      <c r="I42" s="1"/>
      <c r="J42" s="1"/>
      <c r="K42" s="1"/>
      <c r="L42" s="1"/>
      <c r="AI42" s="1"/>
      <c r="BE42" s="1"/>
    </row>
    <row r="43" spans="2:57" ht="15" customHeight="1">
      <c r="B43" s="1"/>
      <c r="C43" s="1"/>
      <c r="D43" s="1"/>
      <c r="E43" s="1"/>
      <c r="F43" s="1"/>
      <c r="G43" s="2"/>
      <c r="I43" s="1"/>
      <c r="J43" s="1"/>
      <c r="K43" s="1"/>
      <c r="L43" s="1"/>
      <c r="AI43" s="1"/>
      <c r="BE43" s="1"/>
    </row>
    <row r="44" spans="2:57" ht="15" customHeight="1">
      <c r="B44" s="1"/>
      <c r="C44" s="1"/>
      <c r="D44" s="1"/>
      <c r="E44" s="1"/>
      <c r="F44" s="1"/>
      <c r="G44" s="2"/>
      <c r="I44" s="1"/>
      <c r="J44" s="1"/>
      <c r="K44" s="1"/>
      <c r="L44" s="1"/>
      <c r="AI44" s="1"/>
      <c r="BE44" s="1"/>
    </row>
    <row r="45" spans="2:57" ht="15" customHeight="1">
      <c r="B45" s="1"/>
      <c r="C45" s="1"/>
      <c r="D45" s="1"/>
      <c r="E45" s="1"/>
      <c r="F45" s="1"/>
      <c r="G45" s="2"/>
      <c r="I45" s="1"/>
      <c r="J45" s="1"/>
      <c r="K45" s="1"/>
      <c r="L45" s="1"/>
      <c r="AI45" s="1"/>
      <c r="BE45" s="1"/>
    </row>
    <row r="46" spans="2:57" ht="15" customHeight="1">
      <c r="B46" s="1"/>
      <c r="C46" s="1"/>
      <c r="D46" s="1"/>
      <c r="E46" s="1"/>
      <c r="F46" s="1"/>
      <c r="G46" s="2"/>
      <c r="I46" s="1"/>
      <c r="J46" s="1"/>
      <c r="K46" s="1"/>
      <c r="L46" s="1"/>
      <c r="AI46" s="1"/>
      <c r="BE46" s="1"/>
    </row>
    <row r="47" spans="2:57" ht="15" customHeight="1">
      <c r="B47" s="1"/>
      <c r="C47" s="1"/>
      <c r="D47" s="1"/>
      <c r="E47" s="1"/>
      <c r="F47" s="1"/>
      <c r="G47" s="2"/>
      <c r="I47" s="1"/>
      <c r="J47" s="1"/>
      <c r="K47" s="1"/>
      <c r="L47" s="1"/>
      <c r="AI47" s="1"/>
      <c r="BE47" s="1"/>
    </row>
    <row r="48" spans="2:57" ht="15" customHeight="1">
      <c r="B48" s="1"/>
      <c r="C48" s="1"/>
      <c r="D48" s="1"/>
      <c r="E48" s="1"/>
      <c r="F48" s="1"/>
      <c r="G48" s="2"/>
      <c r="I48" s="1"/>
      <c r="J48" s="1"/>
      <c r="K48" s="1"/>
      <c r="L48" s="1"/>
      <c r="AI48" s="1"/>
      <c r="BE48" s="1"/>
    </row>
    <row r="49" spans="2:57" ht="15" customHeight="1">
      <c r="B49" s="1"/>
      <c r="C49" s="1"/>
      <c r="D49" s="1"/>
      <c r="E49" s="1"/>
      <c r="F49" s="1"/>
      <c r="G49" s="2"/>
      <c r="I49" s="1"/>
      <c r="J49" s="1"/>
      <c r="K49" s="1"/>
      <c r="L49" s="1"/>
      <c r="AI49" s="1"/>
      <c r="BE49" s="1"/>
    </row>
    <row r="50" spans="2:57" ht="15" customHeight="1">
      <c r="B50" s="1"/>
      <c r="C50" s="1"/>
      <c r="D50" s="1"/>
      <c r="E50" s="1"/>
      <c r="F50" s="1"/>
      <c r="G50" s="1"/>
      <c r="H50" s="1"/>
      <c r="I50" s="2"/>
      <c r="K50" s="1"/>
      <c r="L50" s="1"/>
      <c r="AF50" s="1"/>
      <c r="AH50" s="2"/>
      <c r="AI50" s="1"/>
      <c r="BE50" s="1"/>
    </row>
    <row r="51" spans="2:57" ht="15" customHeight="1">
      <c r="B51" s="1"/>
      <c r="C51" s="1"/>
      <c r="D51" s="1"/>
      <c r="E51" s="1"/>
      <c r="F51" s="1"/>
      <c r="G51" s="1"/>
      <c r="H51" s="1"/>
      <c r="I51" s="2"/>
      <c r="K51" s="1"/>
      <c r="L51" s="1"/>
      <c r="AF51" s="1"/>
      <c r="AH51" s="2"/>
      <c r="AI51" s="1"/>
      <c r="BE51" s="1"/>
    </row>
    <row r="52" spans="2:57" ht="15" customHeight="1">
      <c r="B52" s="1"/>
      <c r="C52" s="1"/>
      <c r="D52" s="1"/>
      <c r="E52" s="1"/>
      <c r="F52" s="1"/>
      <c r="G52" s="1"/>
      <c r="H52" s="1"/>
      <c r="I52" s="2"/>
      <c r="K52" s="1"/>
      <c r="L52" s="1"/>
      <c r="AF52" s="1"/>
      <c r="AH52" s="2"/>
      <c r="AI52" s="1"/>
      <c r="BE52" s="1"/>
    </row>
    <row r="53" spans="2:57" ht="15" customHeight="1">
      <c r="B53" s="1"/>
      <c r="C53" s="1"/>
      <c r="D53" s="1"/>
      <c r="E53" s="1"/>
      <c r="F53" s="1"/>
      <c r="G53" s="1"/>
      <c r="H53" s="1"/>
      <c r="I53" s="2"/>
      <c r="K53" s="1"/>
      <c r="L53" s="1"/>
      <c r="AF53" s="1"/>
      <c r="AH53" s="2"/>
      <c r="AI53" s="1"/>
      <c r="BE53" s="1"/>
    </row>
    <row r="54" spans="2:57" ht="15" customHeight="1">
      <c r="B54" s="1"/>
      <c r="C54" s="1"/>
      <c r="D54" s="1"/>
      <c r="E54" s="1"/>
      <c r="F54" s="1"/>
      <c r="G54" s="1"/>
      <c r="H54" s="1"/>
      <c r="I54" s="2"/>
      <c r="K54" s="1"/>
      <c r="L54" s="1"/>
      <c r="AF54" s="1"/>
      <c r="AH54" s="2"/>
      <c r="AI54" s="1"/>
      <c r="BE54" s="1"/>
    </row>
    <row r="55" spans="2:57" ht="15" customHeight="1">
      <c r="B55" s="1"/>
      <c r="C55" s="1"/>
      <c r="D55" s="1"/>
      <c r="E55" s="1"/>
      <c r="F55" s="1"/>
      <c r="G55" s="1"/>
      <c r="H55" s="1"/>
      <c r="I55" s="1"/>
      <c r="J55" s="1"/>
      <c r="K55" s="2"/>
      <c r="AF55" s="1"/>
      <c r="AI55" s="1"/>
      <c r="AJ55" s="2"/>
      <c r="BE55" s="1"/>
    </row>
    <row r="56" spans="2:57" ht="1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2"/>
      <c r="N56" s="3"/>
      <c r="AF56" s="1"/>
      <c r="AI56" s="1"/>
      <c r="AL56" s="2"/>
      <c r="BE56" s="1"/>
    </row>
    <row r="57" spans="2:57" ht="1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2"/>
      <c r="N57" s="3"/>
      <c r="AF57" s="1"/>
      <c r="AI57" s="1"/>
      <c r="AL57" s="2"/>
      <c r="BE57" s="1"/>
    </row>
    <row r="58" spans="2:57" ht="1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P58" s="2"/>
      <c r="Q58" s="3"/>
      <c r="AF58" s="1"/>
      <c r="AI58" s="1"/>
      <c r="AO58" s="2"/>
      <c r="BE58" s="1"/>
    </row>
    <row r="59" spans="2:57" ht="1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R59" s="2"/>
      <c r="S59" s="3"/>
      <c r="AF59" s="1"/>
      <c r="AI59" s="1"/>
      <c r="AQ59" s="2"/>
      <c r="BE59" s="1"/>
    </row>
    <row r="60" spans="2:57" ht="1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T60" s="2"/>
      <c r="U60" s="3"/>
      <c r="AF60" s="1"/>
      <c r="AI60" s="1"/>
      <c r="AS60" s="2"/>
      <c r="BE60" s="1"/>
    </row>
    <row r="61" spans="2:57" ht="1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T61" s="2"/>
      <c r="U61" s="3"/>
      <c r="AF61" s="1"/>
      <c r="AI61" s="1"/>
      <c r="AS61" s="2"/>
      <c r="BE61" s="1"/>
    </row>
    <row r="62" spans="2:57" ht="1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T62" s="2"/>
      <c r="V62" s="3"/>
      <c r="AF62" s="1"/>
      <c r="AI62" s="1"/>
      <c r="AS62" s="2"/>
      <c r="BE62" s="1"/>
    </row>
    <row r="63" spans="2:57" ht="1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U63" s="2"/>
      <c r="W63" s="3"/>
      <c r="AF63" s="1"/>
      <c r="AI63" s="1"/>
      <c r="AT63" s="2"/>
      <c r="BE63" s="1"/>
    </row>
    <row r="64" spans="2:57" ht="1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U64" s="2"/>
      <c r="W64" s="3"/>
      <c r="AF64" s="1"/>
      <c r="AI64" s="1"/>
      <c r="AT64" s="2"/>
      <c r="BE64" s="1"/>
    </row>
    <row r="65" spans="3:57" ht="1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U65" s="2"/>
      <c r="W65" s="3"/>
      <c r="AF65" s="1"/>
      <c r="AI65" s="1"/>
      <c r="AT65" s="2"/>
      <c r="BE65" s="1"/>
    </row>
    <row r="66" spans="3:57" ht="1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U66" s="2"/>
      <c r="W66" s="3"/>
      <c r="AF66" s="1"/>
      <c r="AI66" s="1"/>
      <c r="AT66" s="2"/>
      <c r="BE66" s="1"/>
    </row>
    <row r="67" spans="3:57" ht="1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U67" s="2"/>
      <c r="X67" s="3"/>
      <c r="AF67" s="1"/>
      <c r="AI67" s="1"/>
      <c r="AT67" s="2"/>
      <c r="BE67" s="1"/>
    </row>
    <row r="68" spans="3:57" ht="1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U68" s="2"/>
      <c r="X68" s="3"/>
      <c r="AF68" s="1"/>
      <c r="AI68" s="1"/>
      <c r="AT68" s="2"/>
      <c r="BE68" s="1"/>
    </row>
    <row r="69" spans="3:57" ht="1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U69" s="2"/>
      <c r="X69" s="3"/>
      <c r="AF69" s="1"/>
      <c r="AI69" s="1"/>
      <c r="AT69" s="2"/>
      <c r="BE69" s="1"/>
    </row>
    <row r="70" spans="3:57" ht="1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U70" s="2"/>
      <c r="X70" s="3"/>
      <c r="AF70" s="1"/>
      <c r="AI70" s="1"/>
      <c r="AT70" s="2"/>
      <c r="BE70" s="1"/>
    </row>
    <row r="71" spans="3:57" ht="15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U71" s="2"/>
      <c r="X71" s="3"/>
      <c r="AF71" s="1"/>
      <c r="AI71" s="1"/>
      <c r="AT71" s="2"/>
      <c r="BE71" s="1"/>
    </row>
    <row r="72" spans="3:57" ht="15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U72" s="2"/>
      <c r="X72" s="3"/>
      <c r="AF72" s="1"/>
      <c r="AI72" s="1"/>
      <c r="AT72" s="2"/>
      <c r="BE72" s="1"/>
    </row>
    <row r="73" spans="3:57" ht="15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U73" s="2"/>
      <c r="X73" s="3"/>
      <c r="AF73" s="1"/>
      <c r="AI73" s="1"/>
      <c r="AT73" s="2"/>
      <c r="BE73" s="1"/>
    </row>
    <row r="74" spans="3:57" ht="15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U74" s="2"/>
      <c r="X74" s="3"/>
      <c r="AF74" s="1"/>
      <c r="AI74" s="1"/>
      <c r="AT74" s="2"/>
      <c r="BE74" s="1"/>
    </row>
    <row r="75" spans="3:57" ht="15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U75" s="2"/>
      <c r="X75" s="3"/>
      <c r="AF75" s="1"/>
      <c r="AI75" s="1"/>
      <c r="AT75" s="2"/>
      <c r="BE75" s="1"/>
    </row>
    <row r="76" spans="3:57" ht="15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U76" s="2"/>
      <c r="X76" s="3"/>
      <c r="AF76" s="1"/>
      <c r="AI76" s="1"/>
      <c r="AT76" s="2"/>
      <c r="BE76" s="1"/>
    </row>
    <row r="77" spans="3:57" ht="1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U77" s="2"/>
      <c r="X77" s="3"/>
      <c r="AF77" s="1"/>
      <c r="AI77" s="1"/>
      <c r="AT77" s="2"/>
      <c r="BE77" s="1"/>
    </row>
    <row r="78" spans="3:57" ht="1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V78" s="2"/>
      <c r="Y78" s="3"/>
      <c r="AF78" s="1"/>
      <c r="AI78" s="1"/>
      <c r="AU78" s="2"/>
      <c r="BE78" s="1"/>
    </row>
    <row r="79" spans="3:57" ht="15" customHeight="1">
      <c r="D79" s="3"/>
      <c r="E79" s="1"/>
      <c r="F79" s="1"/>
      <c r="G79" s="1"/>
      <c r="H79" s="1"/>
      <c r="I79" s="1"/>
      <c r="J79" s="1"/>
      <c r="K79" s="1"/>
      <c r="L79" s="1"/>
      <c r="X79" s="2"/>
      <c r="AA79" s="3"/>
      <c r="AF79" s="1"/>
      <c r="AI79" s="1"/>
      <c r="AW79" s="2"/>
      <c r="BE79" s="1"/>
    </row>
    <row r="80" spans="3:57" ht="15" customHeight="1">
      <c r="D80" s="3"/>
      <c r="E80" s="1"/>
      <c r="F80" s="1"/>
      <c r="G80" s="1"/>
      <c r="H80" s="1"/>
      <c r="I80" s="1"/>
      <c r="J80" s="1"/>
      <c r="K80" s="1"/>
      <c r="L80" s="1"/>
      <c r="X80" s="2"/>
      <c r="AA80" s="3"/>
      <c r="AF80" s="1"/>
      <c r="AI80" s="1"/>
      <c r="AW80" s="2"/>
      <c r="BE80" s="1"/>
    </row>
    <row r="81" spans="3:57" ht="15" customHeight="1">
      <c r="D81" s="3"/>
      <c r="E81" s="3"/>
      <c r="F81" s="1"/>
      <c r="G81" s="1"/>
      <c r="H81" s="1"/>
      <c r="I81" s="1"/>
      <c r="J81" s="1"/>
      <c r="K81" s="1"/>
      <c r="L81" s="1"/>
      <c r="Y81" s="2"/>
      <c r="AB81" s="3"/>
      <c r="AF81" s="1"/>
      <c r="AI81" s="1"/>
      <c r="AX81" s="2"/>
      <c r="BE81" s="1"/>
    </row>
    <row r="82" spans="3:57" ht="15" customHeight="1">
      <c r="D82" s="3"/>
      <c r="E82" s="3"/>
      <c r="G82" s="1"/>
      <c r="H82" s="1"/>
      <c r="I82" s="1"/>
      <c r="J82" s="1"/>
      <c r="K82" s="1"/>
      <c r="L82" s="1"/>
      <c r="Z82" s="2"/>
      <c r="AC82" s="3"/>
      <c r="AF82" s="1"/>
      <c r="AI82" s="1"/>
      <c r="AY82" s="2"/>
      <c r="BE82" s="1"/>
    </row>
    <row r="83" spans="3:57" ht="15" customHeight="1">
      <c r="D83" s="3"/>
      <c r="E83" s="3"/>
      <c r="I83" s="1"/>
      <c r="J83" s="1"/>
      <c r="K83" s="1"/>
      <c r="L83" s="1"/>
      <c r="AB83" s="2"/>
      <c r="AE83" s="3"/>
      <c r="AF83" s="1"/>
      <c r="AI83" s="1"/>
      <c r="BA83" s="2"/>
      <c r="BE83" s="1"/>
    </row>
    <row r="84" spans="3:57" ht="15" customHeight="1">
      <c r="D84" s="3"/>
      <c r="E84" s="3"/>
      <c r="I84" s="1"/>
      <c r="J84" s="1"/>
      <c r="K84" s="1"/>
      <c r="L84" s="1"/>
      <c r="AB84" s="2"/>
      <c r="AE84" s="3"/>
      <c r="AF84" s="1"/>
      <c r="AI84" s="1"/>
      <c r="BA84" s="2"/>
      <c r="BE84" s="1"/>
    </row>
    <row r="85" spans="3:57" ht="15" customHeight="1">
      <c r="D85" s="3"/>
      <c r="E85" s="3"/>
      <c r="I85" s="1"/>
      <c r="J85" s="1"/>
      <c r="K85" s="1"/>
      <c r="L85" s="1"/>
      <c r="AB85" s="2"/>
      <c r="AE85" s="3"/>
      <c r="AF85" s="1"/>
      <c r="AI85" s="1"/>
      <c r="BA85" s="2"/>
      <c r="BE85" s="1"/>
    </row>
    <row r="86" spans="3:57" ht="15" customHeight="1">
      <c r="D86" s="3"/>
      <c r="E86" s="3"/>
      <c r="I86" s="1"/>
      <c r="J86" s="1"/>
      <c r="K86" s="1"/>
      <c r="L86" s="1"/>
      <c r="AB86" s="2"/>
      <c r="AE86" s="3"/>
      <c r="AF86" s="1"/>
      <c r="AI86" s="1"/>
      <c r="BA86" s="2"/>
      <c r="BE86" s="1"/>
    </row>
    <row r="87" spans="3:57" ht="15" customHeight="1">
      <c r="D87" s="3"/>
      <c r="E87" s="3"/>
      <c r="I87" s="1"/>
      <c r="J87" s="1"/>
      <c r="K87" s="1"/>
      <c r="L87" s="1"/>
      <c r="AB87" s="2"/>
      <c r="AE87" s="3"/>
      <c r="AF87" s="1"/>
      <c r="AI87" s="1"/>
      <c r="BA87" s="2"/>
      <c r="BE87" s="1"/>
    </row>
    <row r="88" spans="3:57" ht="15" customHeight="1">
      <c r="C88" s="4"/>
      <c r="D88" s="3"/>
      <c r="E88" s="3"/>
      <c r="I88" s="1"/>
      <c r="J88" s="1"/>
      <c r="K88" s="1"/>
      <c r="L88" s="1"/>
      <c r="AB88" s="2"/>
      <c r="AE88" s="3"/>
      <c r="AF88" s="1"/>
      <c r="AI88" s="1"/>
      <c r="BA88" s="2"/>
      <c r="BE88" s="1"/>
    </row>
    <row r="89" spans="3:57" ht="15" customHeight="1">
      <c r="D89" s="3"/>
      <c r="E89" s="3"/>
      <c r="I89" s="1"/>
      <c r="J89" s="1"/>
      <c r="K89" s="1"/>
      <c r="L89" s="1"/>
      <c r="AB89" s="2"/>
      <c r="AE89" s="3"/>
      <c r="AF89" s="1"/>
      <c r="AI89" s="1"/>
      <c r="BA89" s="2"/>
      <c r="BE89" s="1"/>
    </row>
    <row r="90" spans="3:57" ht="15" customHeight="1">
      <c r="E90" s="3"/>
      <c r="L90" s="1"/>
      <c r="AE90" s="2"/>
      <c r="AF90" s="1"/>
      <c r="AH90" s="3"/>
      <c r="AI90" s="1"/>
      <c r="BD90" s="2"/>
      <c r="BE90" s="1"/>
    </row>
  </sheetData>
  <conditionalFormatting sqref="C88 D91:D1048576 D1:D2">
    <cfRule type="duplicateValues" dxfId="38" priority="6"/>
    <cfRule type="duplicateValues" dxfId="37" priority="7"/>
    <cfRule type="duplicateValues" dxfId="36" priority="8"/>
    <cfRule type="duplicateValues" dxfId="35" priority="9"/>
  </conditionalFormatting>
  <conditionalFormatting sqref="C88 D91:D1048576 D1:D2">
    <cfRule type="duplicateValues" dxfId="34" priority="10"/>
  </conditionalFormatting>
  <conditionalFormatting sqref="B88:B1048576 B1:B2">
    <cfRule type="duplicateValues" dxfId="33" priority="5"/>
  </conditionalFormatting>
  <conditionalFormatting sqref="B88:B1048576">
    <cfRule type="duplicateValues" dxfId="32" priority="11"/>
  </conditionalFormatting>
  <conditionalFormatting sqref="B88:B1048576">
    <cfRule type="duplicateValues" dxfId="31" priority="12"/>
  </conditionalFormatting>
  <conditionalFormatting sqref="B88:B1048576 C89:C1048576 B1:C2">
    <cfRule type="duplicateValues" dxfId="30" priority="13"/>
  </conditionalFormatting>
  <conditionalFormatting sqref="B88:B1048576">
    <cfRule type="duplicateValues" dxfId="29" priority="14"/>
  </conditionalFormatting>
  <conditionalFormatting sqref="B88:B1048576">
    <cfRule type="duplicateValues" dxfId="28" priority="15"/>
  </conditionalFormatting>
  <conditionalFormatting sqref="B88:B1048576">
    <cfRule type="duplicateValues" dxfId="27" priority="16"/>
  </conditionalFormatting>
  <conditionalFormatting sqref="B88:B1048576 B1:B2">
    <cfRule type="duplicateValues" dxfId="26" priority="17"/>
    <cfRule type="duplicateValues" dxfId="25" priority="18"/>
  </conditionalFormatting>
  <conditionalFormatting sqref="B88:B1048576">
    <cfRule type="duplicateValues" dxfId="24" priority="19"/>
  </conditionalFormatting>
  <conditionalFormatting sqref="B88:B1048576 D1:D2 B1:B2 D91:D1048576 C88">
    <cfRule type="duplicateValues" dxfId="23" priority="20"/>
  </conditionalFormatting>
  <conditionalFormatting sqref="B83:B1048576 B1:B2 B27">
    <cfRule type="duplicateValues" dxfId="22" priority="21"/>
  </conditionalFormatting>
  <conditionalFormatting sqref="B83:B1048576 B1:B2">
    <cfRule type="duplicateValues" dxfId="21" priority="22"/>
  </conditionalFormatting>
  <conditionalFormatting sqref="B83:B1048576">
    <cfRule type="duplicateValues" dxfId="20" priority="23"/>
  </conditionalFormatting>
  <conditionalFormatting sqref="B63:B1048576 B1:B2 B27">
    <cfRule type="duplicateValues" dxfId="19" priority="24"/>
  </conditionalFormatting>
  <conditionalFormatting sqref="B63:B1048576">
    <cfRule type="duplicateValues" dxfId="18" priority="25"/>
  </conditionalFormatting>
  <conditionalFormatting sqref="B63:B1048576 B1:B27">
    <cfRule type="duplicateValues" dxfId="17" priority="26"/>
  </conditionalFormatting>
  <conditionalFormatting sqref="B60:B1048576 B1:B27">
    <cfRule type="duplicateValues" dxfId="16" priority="27"/>
  </conditionalFormatting>
  <conditionalFormatting sqref="B60:B1048576">
    <cfRule type="duplicateValues" dxfId="15" priority="28"/>
  </conditionalFormatting>
  <conditionalFormatting sqref="B60:B1048576 B1:B29">
    <cfRule type="duplicateValues" dxfId="14" priority="29"/>
  </conditionalFormatting>
  <conditionalFormatting sqref="B58:B1048576 B1:B32">
    <cfRule type="duplicateValues" dxfId="13" priority="3"/>
    <cfRule type="duplicateValues" dxfId="12" priority="4"/>
  </conditionalFormatting>
  <conditionalFormatting sqref="B58:B1048576 B1:B31">
    <cfRule type="duplicateValues" dxfId="11" priority="30"/>
  </conditionalFormatting>
  <conditionalFormatting sqref="B58:B1048576 B1:B29">
    <cfRule type="duplicateValues" dxfId="10" priority="31"/>
  </conditionalFormatting>
  <conditionalFormatting sqref="B58:B1048576">
    <cfRule type="duplicateValues" dxfId="9" priority="32"/>
  </conditionalFormatting>
  <conditionalFormatting sqref="B1:B1048576">
    <cfRule type="duplicateValues" dxfId="8" priority="2"/>
  </conditionalFormatting>
  <conditionalFormatting sqref="I6:I2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{890FA748-9F70-4AB5-B29E-BFEFFF9C09CA}</x14:id>
        </ext>
      </extLst>
    </cfRule>
  </conditionalFormatting>
  <conditionalFormatting sqref="F3:G25 G2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{AF83E084-C76F-45EF-869C-2B04BEAD5736}</x14:id>
        </ext>
      </extLst>
    </cfRule>
  </conditionalFormatting>
  <conditionalFormatting sqref="B3:B26">
    <cfRule type="duplicateValues" dxfId="7" priority="35"/>
  </conditionalFormatting>
  <conditionalFormatting sqref="B3:B26">
    <cfRule type="duplicateValues" dxfId="6" priority="36"/>
    <cfRule type="duplicateValues" dxfId="5" priority="37"/>
    <cfRule type="duplicateValues" dxfId="4" priority="38"/>
    <cfRule type="duplicateValues" dxfId="3" priority="39"/>
  </conditionalFormatting>
  <conditionalFormatting sqref="B3:B26">
    <cfRule type="duplicateValues" dxfId="2" priority="40"/>
    <cfRule type="duplicateValues" dxfId="1" priority="41"/>
  </conditionalFormatting>
  <conditionalFormatting sqref="D26">
    <cfRule type="duplicateValues" dxfId="0" priority="1"/>
  </conditionalFormatting>
  <dataValidations count="1">
    <dataValidation type="textLength" allowBlank="1" showInputMessage="1" showErrorMessage="1" sqref="E26">
      <formula1>11</formula1>
      <formula2>11</formula2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0FA748-9F70-4AB5-B29E-BFEFFF9C09C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I6:I26</xm:sqref>
        </x14:conditionalFormatting>
        <x14:conditionalFormatting xmlns:xm="http://schemas.microsoft.com/office/excel/2006/main">
          <x14:cfRule type="dataBar" id="{AF83E084-C76F-45EF-869C-2B04BEAD573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F3:G25 G26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Salary Sheet Dec-22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</dc:creator>
  <cp:lastModifiedBy>VIKAS</cp:lastModifiedBy>
  <dcterms:created xsi:type="dcterms:W3CDTF">2023-03-11T06:35:59Z</dcterms:created>
  <dcterms:modified xsi:type="dcterms:W3CDTF">2023-03-11T09:40:15Z</dcterms:modified>
</cp:coreProperties>
</file>